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1 - Chodník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101 - Chodník'!$C$84:$K$152</definedName>
    <definedName name="_xlnm.Print_Area" localSheetId="1">'SO 101 - Chodník'!$C$4:$J$39,'SO 101 - Chodník'!$C$45:$J$66,'SO 101 - Chodník'!$C$72:$K$152</definedName>
    <definedName name="_xlnm.Print_Titles" localSheetId="1">'SO 101 - Chodník'!$84:$84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152"/>
  <c r="BH152"/>
  <c r="BG152"/>
  <c r="BF152"/>
  <c r="T152"/>
  <c r="T151"/>
  <c r="R152"/>
  <c r="R151"/>
  <c r="P152"/>
  <c r="P151"/>
  <c r="BK152"/>
  <c r="BK151"/>
  <c r="J151"/>
  <c r="J152"/>
  <c r="BE152"/>
  <c r="J65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3"/>
  <c r="BH143"/>
  <c r="BG143"/>
  <c r="BF143"/>
  <c r="T143"/>
  <c r="T142"/>
  <c r="R143"/>
  <c r="R142"/>
  <c r="P143"/>
  <c r="P142"/>
  <c r="BK143"/>
  <c r="BK142"/>
  <c r="J142"/>
  <c r="J143"/>
  <c r="BE143"/>
  <c r="J64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1"/>
  <c r="BH121"/>
  <c r="BG121"/>
  <c r="BF121"/>
  <c r="T121"/>
  <c r="R121"/>
  <c r="P121"/>
  <c r="BK121"/>
  <c r="J121"/>
  <c r="BE121"/>
  <c r="BI118"/>
  <c r="BH118"/>
  <c r="BG118"/>
  <c r="BF118"/>
  <c r="T118"/>
  <c r="T117"/>
  <c r="R118"/>
  <c r="R117"/>
  <c r="P118"/>
  <c r="P117"/>
  <c r="BK118"/>
  <c r="BK117"/>
  <c r="J117"/>
  <c r="J118"/>
  <c r="BE118"/>
  <c r="J63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4"/>
  <c r="BH104"/>
  <c r="BG104"/>
  <c r="BF104"/>
  <c r="T104"/>
  <c r="T103"/>
  <c r="R104"/>
  <c r="R103"/>
  <c r="P104"/>
  <c r="P103"/>
  <c r="BK104"/>
  <c r="BK103"/>
  <c r="J103"/>
  <c r="J104"/>
  <c r="BE104"/>
  <c r="J6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F37"/>
  <c i="1" r="BD55"/>
  <c i="2" r="BH88"/>
  <c r="F36"/>
  <c i="1" r="BC55"/>
  <c i="2" r="BG88"/>
  <c r="F35"/>
  <c i="1" r="BB55"/>
  <c i="2" r="BF88"/>
  <c r="J34"/>
  <c i="1" r="AW55"/>
  <c i="2" r="F34"/>
  <c i="1" r="BA55"/>
  <c i="2" r="T88"/>
  <c r="T87"/>
  <c r="T86"/>
  <c r="T85"/>
  <c r="R88"/>
  <c r="R87"/>
  <c r="R86"/>
  <c r="R85"/>
  <c r="P88"/>
  <c r="P87"/>
  <c r="P86"/>
  <c r="P85"/>
  <c i="1" r="AU55"/>
  <c i="2" r="BK88"/>
  <c r="BK87"/>
  <c r="J87"/>
  <c r="BK86"/>
  <c r="J86"/>
  <c r="BK85"/>
  <c r="J85"/>
  <c r="J59"/>
  <c r="J30"/>
  <c i="1" r="AG55"/>
  <c i="2" r="J88"/>
  <c r="BE88"/>
  <c r="J33"/>
  <c i="1" r="AV55"/>
  <c i="2" r="F33"/>
  <c i="1" r="AZ55"/>
  <c i="2" r="J61"/>
  <c r="J60"/>
  <c r="J82"/>
  <c r="F79"/>
  <c r="E77"/>
  <c r="J55"/>
  <c r="F52"/>
  <c r="E50"/>
  <c r="J39"/>
  <c r="J21"/>
  <c r="E21"/>
  <c r="J81"/>
  <c r="J54"/>
  <c r="J20"/>
  <c r="J18"/>
  <c r="E18"/>
  <c r="F82"/>
  <c r="F55"/>
  <c r="J17"/>
  <c r="J15"/>
  <c r="E15"/>
  <c r="F81"/>
  <c r="F54"/>
  <c r="J14"/>
  <c r="J12"/>
  <c r="J79"/>
  <c r="J52"/>
  <c r="E7"/>
  <c r="E75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<sst xmlns="http://schemas.openxmlformats.org/spreadsheetml/2006/main">
  <si>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</si>
  <si>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</si>
  <si>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</si>
  <si>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</si>
  <si>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</si>
  <si>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{735a4a88-4459-451b-8c0c-6e31dbef8061}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</si>
  <si>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</si>
  <si>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</si>
  <si>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</si>
  <si>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</si>
  <si>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</si>
  <si>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</si>
  <si>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</si>
  <si>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</si>
  <si>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u_2019_03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</si>
  <si>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</si>
  <si>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</si>
  <si>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Tělocvična pro ZŠ v Samotíškách, ul.Podhůry</t>
  </si>
  <si>
    <t>KSO:</t>
  </si>
  <si>
    <t>CC-CZ:</t>
  </si>
  <si>
    <t>Místo:</t>
  </si>
  <si>
    <t>Samotíšky</t>
  </si>
  <si>
    <t>Datum:</t>
  </si>
  <si>
    <t>20. 1. 2019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</si>
  <si>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</si>
  <si>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</si>
  <si>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</si>
  <si>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</si>
  <si>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</si>
  <si>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</si>
  <si>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</si>
  <si>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</si>
  <si>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</si>
  <si>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Ing. Uhllárová Milena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</si>
  <si>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</si>
  <si>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</si>
  <si>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</si>
  <si>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</si>
  <si>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</si>
  <si>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</si>
  <si>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</si>
  <si>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</si>
  <si>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</si>
  <si>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</si>
  <si>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</si>
  <si>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</si>
  <si>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</si>
  <si>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</si>
  <si>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</si>
  <si>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</si>
  <si>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</si>
  <si>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</si>
  <si>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</si>
  <si>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</si>
  <si>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</si>
  <si>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</si>
  <si>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</si>
  <si>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</si>
  <si>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</si>
  <si>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</si>
  <si>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</si>
  <si>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</si>
  <si>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</si>
  <si>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</si>
  <si>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</si>
  <si>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</si>
  <si>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</si>
  <si>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</si>
  <si>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</si>
  <si>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</si>
  <si>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</si>
  <si>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</si>
  <si>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</si>
  <si>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</si>
  <si>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</si>
  <si>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Chodník</t>
  </si>
  <si>
    <t>STA</t>
  </si>
  <si>
    <t>1</t>
  </si>
  <si>
    <t>{d06b53af-b311-41e6-894c-9da7da125d71}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</si>
  <si>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</si>
  <si>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</si>
  <si>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</si>
  <si>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</si>
  <si>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</si>
  <si>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</si>
  <si>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</si>
  <si>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</si>
  <si>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</si>
  <si>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</si>
  <si>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</si>
  <si>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</si>
  <si>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</si>
  <si>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</si>
  <si>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</si>
  <si>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</si>
  <si>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</si>
  <si>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</si>
  <si>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</si>
  <si>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</si>
  <si>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</si>
  <si>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</si>
  <si>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</si>
  <si>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</si>
  <si>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</si>
  <si>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</si>
  <si>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</si>
  <si>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</si>
  <si>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</si>
  <si>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</si>
  <si>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</si>
  <si>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</si>
  <si>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</si>
  <si>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</si>
  <si>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m2</t>
  </si>
  <si>
    <t>CS ÚRS 2019 01</t>
  </si>
  <si>
    <t>4</t>
  </si>
  <si>
    <t>-181755923</t>
  </si>
  <si>
    <t>VV</t>
  </si>
  <si>
    <t>stávající chodník</t>
  </si>
  <si>
    <t>8,28+64,85</t>
  </si>
  <si>
    <t>113107162</t>
  </si>
  <si>
    <t>Odstranění podkladu z kameniva drceného tl 200 mm strojně pl přes 50 do 200 m2</t>
  </si>
  <si>
    <t>1752534756</t>
  </si>
  <si>
    <t>podkladní vrstvy</t>
  </si>
  <si>
    <t>3</t>
  </si>
  <si>
    <t>113202111</t>
  </si>
  <si>
    <t>Vytrhání obrub krajníků obrubníků stojatých</t>
  </si>
  <si>
    <t>m</t>
  </si>
  <si>
    <t>265318670</t>
  </si>
  <si>
    <t>v místech pro přecházení</t>
  </si>
  <si>
    <t>1,7+1,5+4</t>
  </si>
  <si>
    <t>122202201</t>
  </si>
  <si>
    <t>Odkopávky a prokopávky nezapažené pro silnice objemu do 100 m3 v hornině tř. 3</t>
  </si>
  <si>
    <t>m3</t>
  </si>
  <si>
    <t>-527878909</t>
  </si>
  <si>
    <t>29*1,3</t>
  </si>
  <si>
    <t>5</t>
  </si>
  <si>
    <t>162701105</t>
  </si>
  <si>
    <t>Vodorovné přemístění do 10000 m výkopku/sypaniny z horniny tř. 1 až 4</t>
  </si>
  <si>
    <t>1696193635</t>
  </si>
  <si>
    <t>37,7</t>
  </si>
  <si>
    <t>6</t>
  </si>
  <si>
    <t>171201211</t>
  </si>
  <si>
    <t>Poplatek za uložení stavebního odpadu - zeminy a kameniva na skládce</t>
  </si>
  <si>
    <t>t</t>
  </si>
  <si>
    <t>-1507675774</t>
  </si>
  <si>
    <t>37,7*1,8</t>
  </si>
  <si>
    <t>Komunikace pozemní</t>
  </si>
  <si>
    <t>7</t>
  </si>
  <si>
    <t>596211111</t>
  </si>
  <si>
    <t>Kladení zámkové dlažby komunikací pro pěší tl 60 mm skupiny A pl do 100 m2</t>
  </si>
  <si>
    <t>-190518576</t>
  </si>
  <si>
    <t>ZD 400/400/60</t>
  </si>
  <si>
    <t>15,08+93,75-(2,03+5,2)</t>
  </si>
  <si>
    <t>slepecká</t>
  </si>
  <si>
    <t>1,7*0,4+1,35</t>
  </si>
  <si>
    <t>1,5*0,4+4,6</t>
  </si>
  <si>
    <t>Součet</t>
  </si>
  <si>
    <t>8</t>
  </si>
  <si>
    <t>M</t>
  </si>
  <si>
    <t>59245321</t>
  </si>
  <si>
    <t xml:space="preserve">dlažba plošná betonová 400x400x45mm </t>
  </si>
  <si>
    <t>570158359</t>
  </si>
  <si>
    <t>101,6*1,02</t>
  </si>
  <si>
    <t>9</t>
  </si>
  <si>
    <t>59245006</t>
  </si>
  <si>
    <t>dlažba skladebná betonová pro nevidomé 200x100x60mm barevná</t>
  </si>
  <si>
    <t>405799799</t>
  </si>
  <si>
    <t>7,23*1,03</t>
  </si>
  <si>
    <t>10</t>
  </si>
  <si>
    <t>596211114</t>
  </si>
  <si>
    <t>Příplatek za kombinaci dvou barev u kladení betonových dlažeb komunikací pro pěší tl 60 mm skupiny A</t>
  </si>
  <si>
    <t>-1367067899</t>
  </si>
  <si>
    <t>108,83</t>
  </si>
  <si>
    <t>Ostatní konstrukce a práce, bourání</t>
  </si>
  <si>
    <t>11</t>
  </si>
  <si>
    <t>915321115</t>
  </si>
  <si>
    <t>Předformátované vodorovné dopravní značení vodící pás pro slabozraké</t>
  </si>
  <si>
    <t>-3368699</t>
  </si>
  <si>
    <t>vodící linie pro slabozraké v místě pro přecházení</t>
  </si>
  <si>
    <t>8,35</t>
  </si>
  <si>
    <t>12</t>
  </si>
  <si>
    <t>916131213</t>
  </si>
  <si>
    <t>Osazení silničního obrubníku betonového stojatého s boční opěrou do lože z betonu prostého</t>
  </si>
  <si>
    <t>2139370014</t>
  </si>
  <si>
    <t>nájezdový obrubník v místě pro přecházení</t>
  </si>
  <si>
    <t>1,7+1,5</t>
  </si>
  <si>
    <t>přechodový obrubník</t>
  </si>
  <si>
    <t>2+2</t>
  </si>
  <si>
    <t>13</t>
  </si>
  <si>
    <t>59217030</t>
  </si>
  <si>
    <t>obrubník betonový silniční přechodový 1000x150x150-250mm</t>
  </si>
  <si>
    <t>333428497</t>
  </si>
  <si>
    <t>4*1,01</t>
  </si>
  <si>
    <t>14</t>
  </si>
  <si>
    <t>59217029</t>
  </si>
  <si>
    <t>obrubník betonový silniční nájezdový 1000x150x150mm</t>
  </si>
  <si>
    <t>926156167</t>
  </si>
  <si>
    <t>3,200*1,01</t>
  </si>
  <si>
    <t>919733111</t>
  </si>
  <si>
    <t>Úprava povrchu živičného krytu broušením tl. do 2 mm</t>
  </si>
  <si>
    <t>-1312754013</t>
  </si>
  <si>
    <t>odstranění vodorovného značení přechodu</t>
  </si>
  <si>
    <t>1,3*7</t>
  </si>
  <si>
    <t>16</t>
  </si>
  <si>
    <t>919735100</t>
  </si>
  <si>
    <t>Zalití spáry modifikovanou asfalt.zálivkou</t>
  </si>
  <si>
    <t>2108592769</t>
  </si>
  <si>
    <t>3,7+3,5</t>
  </si>
  <si>
    <t>17</t>
  </si>
  <si>
    <t>919735112</t>
  </si>
  <si>
    <t>Řezání stávajícího živičného krytu hl do 100 mm</t>
  </si>
  <si>
    <t>-1394562863</t>
  </si>
  <si>
    <t>zaříznutí živice u místa pro přecházení</t>
  </si>
  <si>
    <t>18</t>
  </si>
  <si>
    <t>966005111</t>
  </si>
  <si>
    <t>Rozebrání a odstranění silničního zábradlí se sloupky osazenými s betonovými patkami</t>
  </si>
  <si>
    <t>156125800</t>
  </si>
  <si>
    <t>u školy</t>
  </si>
  <si>
    <t>5+3+7</t>
  </si>
  <si>
    <t>997</t>
  </si>
  <si>
    <t>Přesun sutě</t>
  </si>
  <si>
    <t>19</t>
  </si>
  <si>
    <t>997221551</t>
  </si>
  <si>
    <t>Vodorovná doprava suti ze sypkých materiálů do 1 km</t>
  </si>
  <si>
    <t>1905734355</t>
  </si>
  <si>
    <t>20</t>
  </si>
  <si>
    <t>997221569</t>
  </si>
  <si>
    <t>Příplatek ZKD 1 km u vodorovné dopravy suti z kusových materiálů</t>
  </si>
  <si>
    <t>-1909005543</t>
  </si>
  <si>
    <t>41,037*9</t>
  </si>
  <si>
    <t>997221611</t>
  </si>
  <si>
    <t>Nakládání suti na dopravní prostředky pro vodorovnou dopravu</t>
  </si>
  <si>
    <t>801604469</t>
  </si>
  <si>
    <t>22</t>
  </si>
  <si>
    <t>997221815</t>
  </si>
  <si>
    <t>Poplatek za uložení na skládce (skládkovné) stavebního odpadu betonového kód odpadu 170 101</t>
  </si>
  <si>
    <t>1343553430</t>
  </si>
  <si>
    <t>18,648+1,476+0,525</t>
  </si>
  <si>
    <t>23</t>
  </si>
  <si>
    <t>997221855</t>
  </si>
  <si>
    <t>Poplatek za uložení na skládce (skládkovné) zeminy a kameniva kód odpadu 170 504</t>
  </si>
  <si>
    <t>29527125</t>
  </si>
  <si>
    <t>21,208</t>
  </si>
  <si>
    <t>998</t>
  </si>
  <si>
    <t>Přesun hmot</t>
  </si>
  <si>
    <t>24</t>
  </si>
  <si>
    <t>998223011</t>
  </si>
  <si>
    <t>Přesun hmot pro pozemní komunikace s krytem dlážděným</t>
  </si>
  <si>
    <t>681124656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</si>
</sst>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31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39</v>
      </c>
      <c r="E29" s="44"/>
      <c r="F29" s="30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48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u_2019_03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Tělocvična pro ZŠ v Samotíškách, ul.Podhůry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Samotíšky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20. 1. 2019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30</v>
      </c>
      <c r="AJ49" s="37"/>
      <c r="AK49" s="37"/>
      <c r="AL49" s="37"/>
      <c r="AM49" s="66" t="str">
        <f>IF(E17="","",E17)</f>
        <v xml:space="preserve"> </v>
      </c>
      <c r="AN49" s="37"/>
      <c r="AO49" s="37"/>
      <c r="AP49" s="37"/>
      <c r="AQ49" s="37"/>
      <c r="AR49" s="41"/>
      <c r="AS49" s="67" t="s">
        <v>49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28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32</v>
      </c>
      <c r="AJ50" s="37"/>
      <c r="AK50" s="37"/>
      <c r="AL50" s="37"/>
      <c r="AM50" s="66" t="str">
        <f>IF(E20="","",E20)</f>
        <v>Ing. Uhllárová Milena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50</v>
      </c>
      <c r="D52" s="80"/>
      <c r="E52" s="80"/>
      <c r="F52" s="80"/>
      <c r="G52" s="80"/>
      <c r="H52" s="81"/>
      <c r="I52" s="82" t="s">
        <v>51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52</v>
      </c>
      <c r="AH52" s="80"/>
      <c r="AI52" s="80"/>
      <c r="AJ52" s="80"/>
      <c r="AK52" s="80"/>
      <c r="AL52" s="80"/>
      <c r="AM52" s="80"/>
      <c r="AN52" s="82" t="s">
        <v>53</v>
      </c>
      <c r="AO52" s="80"/>
      <c r="AP52" s="84"/>
      <c r="AQ52" s="85" t="s">
        <v>54</v>
      </c>
      <c r="AR52" s="41"/>
      <c r="AS52" s="86" t="s">
        <v>55</v>
      </c>
      <c r="AT52" s="87" t="s">
        <v>56</v>
      </c>
      <c r="AU52" s="87" t="s">
        <v>57</v>
      </c>
      <c r="AV52" s="87" t="s">
        <v>58</v>
      </c>
      <c r="AW52" s="87" t="s">
        <v>59</v>
      </c>
      <c r="AX52" s="87" t="s">
        <v>60</v>
      </c>
      <c r="AY52" s="87" t="s">
        <v>61</v>
      </c>
      <c r="AZ52" s="87" t="s">
        <v>62</v>
      </c>
      <c r="BA52" s="87" t="s">
        <v>63</v>
      </c>
      <c r="BB52" s="87" t="s">
        <v>64</v>
      </c>
      <c r="BC52" s="87" t="s">
        <v>65</v>
      </c>
      <c r="BD52" s="88" t="s">
        <v>66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67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ROUND(AS55,2)</f>
        <v>0</v>
      </c>
      <c r="AT54" s="100">
        <f>ROUND(SUM(AV54:AW54),2)</f>
        <v>0</v>
      </c>
      <c r="AU54" s="101">
        <f>ROUND(AU55,5)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ROUND(AZ55,2)</f>
        <v>0</v>
      </c>
      <c r="BA54" s="100">
        <f>ROUND(BA55,2)</f>
        <v>0</v>
      </c>
      <c r="BB54" s="100">
        <f>ROUND(BB55,2)</f>
        <v>0</v>
      </c>
      <c r="BC54" s="100">
        <f>ROUND(BC55,2)</f>
        <v>0</v>
      </c>
      <c r="BD54" s="102">
        <f>ROUND(BD55,2)</f>
        <v>0</v>
      </c>
      <c r="BS54" s="103" t="s">
        <v>68</v>
      </c>
      <c r="BT54" s="103" t="s">
        <v>69</v>
      </c>
      <c r="BU54" s="104" t="s">
        <v>70</v>
      </c>
      <c r="BV54" s="103" t="s">
        <v>71</v>
      </c>
      <c r="BW54" s="103" t="s">
        <v>5</v>
      </c>
      <c r="BX54" s="103" t="s">
        <v>72</v>
      </c>
      <c r="CL54" s="103" t="s">
        <v>1</v>
      </c>
    </row>
    <row r="55" s="5" customFormat="1" ht="16.5" customHeight="1">
      <c r="A55" s="105" t="s">
        <v>73</v>
      </c>
      <c r="B55" s="106"/>
      <c r="C55" s="107"/>
      <c r="D55" s="108" t="s">
        <v>74</v>
      </c>
      <c r="E55" s="108"/>
      <c r="F55" s="108"/>
      <c r="G55" s="108"/>
      <c r="H55" s="108"/>
      <c r="I55" s="109"/>
      <c r="J55" s="108" t="s">
        <v>75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'SO 101 - Chodník'!J30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76</v>
      </c>
      <c r="AR55" s="112"/>
      <c r="AS55" s="113">
        <v>0</v>
      </c>
      <c r="AT55" s="114">
        <f>ROUND(SUM(AV55:AW55),2)</f>
        <v>0</v>
      </c>
      <c r="AU55" s="115">
        <f>'SO 101 - Chodník'!P85</f>
        <v>0</v>
      </c>
      <c r="AV55" s="114">
        <f>'SO 101 - Chodník'!J33</f>
        <v>0</v>
      </c>
      <c r="AW55" s="114">
        <f>'SO 101 - Chodník'!J34</f>
        <v>0</v>
      </c>
      <c r="AX55" s="114">
        <f>'SO 101 - Chodník'!J35</f>
        <v>0</v>
      </c>
      <c r="AY55" s="114">
        <f>'SO 101 - Chodník'!J36</f>
        <v>0</v>
      </c>
      <c r="AZ55" s="114">
        <f>'SO 101 - Chodník'!F33</f>
        <v>0</v>
      </c>
      <c r="BA55" s="114">
        <f>'SO 101 - Chodník'!F34</f>
        <v>0</v>
      </c>
      <c r="BB55" s="114">
        <f>'SO 101 - Chodník'!F35</f>
        <v>0</v>
      </c>
      <c r="BC55" s="114">
        <f>'SO 101 - Chodník'!F36</f>
        <v>0</v>
      </c>
      <c r="BD55" s="116">
        <f>'SO 101 - Chodník'!F37</f>
        <v>0</v>
      </c>
      <c r="BT55" s="117" t="s">
        <v>77</v>
      </c>
      <c r="BV55" s="117" t="s">
        <v>71</v>
      </c>
      <c r="BW55" s="117" t="s">
        <v>78</v>
      </c>
      <c r="BX55" s="117" t="s">
        <v>5</v>
      </c>
      <c r="CL55" s="117" t="s">
        <v>1</v>
      </c>
      <c r="CM55" s="117" t="s">
        <v>79</v>
      </c>
    </row>
    <row r="56" s="1" customFormat="1" ht="30" customHeight="1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</row>
    <row r="57" s="1" customFormat="1" ht="6.96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1"/>
    </row>
  </sheetData>
  <sheetProtection sheet="1" formatColumns="0" formatRows="0" objects="1" scenarios="1" spinCount="100000" saltValue="OICfYmn8J1kmfOS3MParmdCb1eXRSkmvEi8pYU7azW0nPlfPfuhDYmEKQfO9JTl1K4UZdRPxouWpgmzUCsMhYw==" hashValue="bGGwqag1zlxf7tUfnUrfVR9y0bgllgBN9WKtt+OmFvdBuFI6HstQnIJHhY23DBhFK+EpXu8GNrop1ZEjO1Q+S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SO 101 - Chodník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8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78</v>
      </c>
    </row>
    <row r="3" ht="6.96" customHeight="1">
      <c r="B3" s="119"/>
      <c r="C3" s="120"/>
      <c r="D3" s="120"/>
      <c r="E3" s="120"/>
      <c r="F3" s="120"/>
      <c r="G3" s="120"/>
      <c r="H3" s="120"/>
      <c r="I3" s="121"/>
      <c r="J3" s="120"/>
      <c r="K3" s="120"/>
      <c r="L3" s="18"/>
      <c r="AT3" s="15" t="s">
        <v>79</v>
      </c>
    </row>
    <row r="4" ht="24.96" customHeight="1">
      <c r="B4" s="18"/>
      <c r="D4" s="122" t="s">
        <v>80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3" t="s">
        <v>16</v>
      </c>
      <c r="L6" s="18"/>
    </row>
    <row r="7" ht="16.5" customHeight="1">
      <c r="B7" s="18"/>
      <c r="E7" s="124" t="str">
        <f>'Rekapitulace stavby'!K6</f>
        <v>Tělocvična pro ZŠ v Samotíškách, ul.Podhůry</v>
      </c>
      <c r="F7" s="123"/>
      <c r="G7" s="123"/>
      <c r="H7" s="123"/>
      <c r="L7" s="18"/>
    </row>
    <row r="8" s="1" customFormat="1" ht="12" customHeight="1">
      <c r="B8" s="41"/>
      <c r="D8" s="123" t="s">
        <v>81</v>
      </c>
      <c r="I8" s="125"/>
      <c r="L8" s="41"/>
    </row>
    <row r="9" s="1" customFormat="1" ht="36.96" customHeight="1">
      <c r="B9" s="41"/>
      <c r="E9" s="126" t="s">
        <v>75</v>
      </c>
      <c r="F9" s="1"/>
      <c r="G9" s="1"/>
      <c r="H9" s="1"/>
      <c r="I9" s="125"/>
      <c r="L9" s="41"/>
    </row>
    <row r="10" s="1" customFormat="1">
      <c r="B10" s="41"/>
      <c r="I10" s="125"/>
      <c r="L10" s="41"/>
    </row>
    <row r="11" s="1" customFormat="1" ht="12" customHeight="1">
      <c r="B11" s="41"/>
      <c r="D11" s="123" t="s">
        <v>18</v>
      </c>
      <c r="F11" s="15" t="s">
        <v>1</v>
      </c>
      <c r="I11" s="127" t="s">
        <v>19</v>
      </c>
      <c r="J11" s="15" t="s">
        <v>1</v>
      </c>
      <c r="L11" s="41"/>
    </row>
    <row r="12" s="1" customFormat="1" ht="12" customHeight="1">
      <c r="B12" s="41"/>
      <c r="D12" s="123" t="s">
        <v>20</v>
      </c>
      <c r="F12" s="15" t="s">
        <v>21</v>
      </c>
      <c r="I12" s="127" t="s">
        <v>22</v>
      </c>
      <c r="J12" s="128" t="str">
        <f>'Rekapitulace stavby'!AN8</f>
        <v>20. 1. 2019</v>
      </c>
      <c r="L12" s="41"/>
    </row>
    <row r="13" s="1" customFormat="1" ht="10.8" customHeight="1">
      <c r="B13" s="41"/>
      <c r="I13" s="125"/>
      <c r="L13" s="41"/>
    </row>
    <row r="14" s="1" customFormat="1" ht="12" customHeight="1">
      <c r="B14" s="41"/>
      <c r="D14" s="123" t="s">
        <v>24</v>
      </c>
      <c r="I14" s="127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27" t="s">
        <v>27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5"/>
      <c r="L16" s="41"/>
    </row>
    <row r="17" s="1" customFormat="1" ht="12" customHeight="1">
      <c r="B17" s="41"/>
      <c r="D17" s="123" t="s">
        <v>28</v>
      </c>
      <c r="I17" s="127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27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5"/>
      <c r="L19" s="41"/>
    </row>
    <row r="20" s="1" customFormat="1" ht="12" customHeight="1">
      <c r="B20" s="41"/>
      <c r="D20" s="123" t="s">
        <v>30</v>
      </c>
      <c r="I20" s="127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27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5"/>
      <c r="L22" s="41"/>
    </row>
    <row r="23" s="1" customFormat="1" ht="12" customHeight="1">
      <c r="B23" s="41"/>
      <c r="D23" s="123" t="s">
        <v>32</v>
      </c>
      <c r="I23" s="127" t="s">
        <v>25</v>
      </c>
      <c r="J23" s="15" t="s">
        <v>1</v>
      </c>
      <c r="L23" s="41"/>
    </row>
    <row r="24" s="1" customFormat="1" ht="18" customHeight="1">
      <c r="B24" s="41"/>
      <c r="E24" s="15" t="s">
        <v>33</v>
      </c>
      <c r="I24" s="127" t="s">
        <v>27</v>
      </c>
      <c r="J24" s="15" t="s">
        <v>1</v>
      </c>
      <c r="L24" s="41"/>
    </row>
    <row r="25" s="1" customFormat="1" ht="6.96" customHeight="1">
      <c r="B25" s="41"/>
      <c r="I25" s="125"/>
      <c r="L25" s="41"/>
    </row>
    <row r="26" s="1" customFormat="1" ht="12" customHeight="1">
      <c r="B26" s="41"/>
      <c r="D26" s="123" t="s">
        <v>34</v>
      </c>
      <c r="I26" s="125"/>
      <c r="L26" s="41"/>
    </row>
    <row r="27" s="6" customFormat="1" ht="16.5" customHeight="1">
      <c r="B27" s="129"/>
      <c r="E27" s="130" t="s">
        <v>1</v>
      </c>
      <c r="F27" s="130"/>
      <c r="G27" s="130"/>
      <c r="H27" s="130"/>
      <c r="I27" s="131"/>
      <c r="L27" s="129"/>
    </row>
    <row r="28" s="1" customFormat="1" ht="6.96" customHeight="1">
      <c r="B28" s="41"/>
      <c r="I28" s="125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2"/>
      <c r="J29" s="69"/>
      <c r="K29" s="69"/>
      <c r="L29" s="41"/>
    </row>
    <row r="30" s="1" customFormat="1" ht="25.44" customHeight="1">
      <c r="B30" s="41"/>
      <c r="D30" s="133" t="s">
        <v>35</v>
      </c>
      <c r="I30" s="125"/>
      <c r="J30" s="134">
        <f>ROUND(J85,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2"/>
      <c r="J31" s="69"/>
      <c r="K31" s="69"/>
      <c r="L31" s="41"/>
    </row>
    <row r="32" s="1" customFormat="1" ht="14.4" customHeight="1">
      <c r="B32" s="41"/>
      <c r="F32" s="135" t="s">
        <v>37</v>
      </c>
      <c r="I32" s="136" t="s">
        <v>36</v>
      </c>
      <c r="J32" s="135" t="s">
        <v>38</v>
      </c>
      <c r="L32" s="41"/>
    </row>
    <row r="33" s="1" customFormat="1" ht="14.4" customHeight="1">
      <c r="B33" s="41"/>
      <c r="D33" s="123" t="s">
        <v>39</v>
      </c>
      <c r="E33" s="123" t="s">
        <v>40</v>
      </c>
      <c r="F33" s="137">
        <f>ROUND((SUM(BE85:BE152)),  2)</f>
        <v>0</v>
      </c>
      <c r="I33" s="138">
        <v>0.20999999999999999</v>
      </c>
      <c r="J33" s="137">
        <f>ROUND(((SUM(BE85:BE152))*I33),  2)</f>
        <v>0</v>
      </c>
      <c r="L33" s="41"/>
    </row>
    <row r="34" s="1" customFormat="1" ht="14.4" customHeight="1">
      <c r="B34" s="41"/>
      <c r="E34" s="123" t="s">
        <v>41</v>
      </c>
      <c r="F34" s="137">
        <f>ROUND((SUM(BF85:BF152)),  2)</f>
        <v>0</v>
      </c>
      <c r="I34" s="138">
        <v>0.14999999999999999</v>
      </c>
      <c r="J34" s="137">
        <f>ROUND(((SUM(BF85:BF152))*I34),  2)</f>
        <v>0</v>
      </c>
      <c r="L34" s="41"/>
    </row>
    <row r="35" hidden="1" s="1" customFormat="1" ht="14.4" customHeight="1">
      <c r="B35" s="41"/>
      <c r="E35" s="123" t="s">
        <v>42</v>
      </c>
      <c r="F35" s="137">
        <f>ROUND((SUM(BG85:BG152)),  2)</f>
        <v>0</v>
      </c>
      <c r="I35" s="138">
        <v>0.20999999999999999</v>
      </c>
      <c r="J35" s="137">
        <f>0</f>
        <v>0</v>
      </c>
      <c r="L35" s="41"/>
    </row>
    <row r="36" hidden="1" s="1" customFormat="1" ht="14.4" customHeight="1">
      <c r="B36" s="41"/>
      <c r="E36" s="123" t="s">
        <v>43</v>
      </c>
      <c r="F36" s="137">
        <f>ROUND((SUM(BH85:BH152)),  2)</f>
        <v>0</v>
      </c>
      <c r="I36" s="138">
        <v>0.14999999999999999</v>
      </c>
      <c r="J36" s="137">
        <f>0</f>
        <v>0</v>
      </c>
      <c r="L36" s="41"/>
    </row>
    <row r="37" hidden="1" s="1" customFormat="1" ht="14.4" customHeight="1">
      <c r="B37" s="41"/>
      <c r="E37" s="123" t="s">
        <v>44</v>
      </c>
      <c r="F37" s="137">
        <f>ROUND((SUM(BI85:BI152)),  2)</f>
        <v>0</v>
      </c>
      <c r="I37" s="138">
        <v>0</v>
      </c>
      <c r="J37" s="137">
        <f>0</f>
        <v>0</v>
      </c>
      <c r="L37" s="41"/>
    </row>
    <row r="38" s="1" customFormat="1" ht="6.96" customHeight="1">
      <c r="B38" s="41"/>
      <c r="I38" s="125"/>
      <c r="L38" s="41"/>
    </row>
    <row r="39" s="1" customFormat="1" ht="25.44" customHeight="1">
      <c r="B39" s="41"/>
      <c r="C39" s="139"/>
      <c r="D39" s="140" t="s">
        <v>45</v>
      </c>
      <c r="E39" s="141"/>
      <c r="F39" s="141"/>
      <c r="G39" s="142" t="s">
        <v>46</v>
      </c>
      <c r="H39" s="143" t="s">
        <v>47</v>
      </c>
      <c r="I39" s="144"/>
      <c r="J39" s="145">
        <f>SUM(J30:J37)</f>
        <v>0</v>
      </c>
      <c r="K39" s="146"/>
      <c r="L39" s="41"/>
    </row>
    <row r="40" s="1" customFormat="1" ht="14.4" customHeight="1">
      <c r="B40" s="147"/>
      <c r="C40" s="148"/>
      <c r="D40" s="148"/>
      <c r="E40" s="148"/>
      <c r="F40" s="148"/>
      <c r="G40" s="148"/>
      <c r="H40" s="148"/>
      <c r="I40" s="149"/>
      <c r="J40" s="148"/>
      <c r="K40" s="148"/>
      <c r="L40" s="41"/>
    </row>
    <row r="44" s="1" customFormat="1" ht="6.96" customHeight="1">
      <c r="B44" s="150"/>
      <c r="C44" s="151"/>
      <c r="D44" s="151"/>
      <c r="E44" s="151"/>
      <c r="F44" s="151"/>
      <c r="G44" s="151"/>
      <c r="H44" s="151"/>
      <c r="I44" s="152"/>
      <c r="J44" s="151"/>
      <c r="K44" s="151"/>
      <c r="L44" s="41"/>
    </row>
    <row r="45" s="1" customFormat="1" ht="24.96" customHeight="1">
      <c r="B45" s="36"/>
      <c r="C45" s="21" t="s">
        <v>82</v>
      </c>
      <c r="D45" s="37"/>
      <c r="E45" s="37"/>
      <c r="F45" s="37"/>
      <c r="G45" s="37"/>
      <c r="H45" s="37"/>
      <c r="I45" s="125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5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5"/>
      <c r="J47" s="37"/>
      <c r="K47" s="37"/>
      <c r="L47" s="41"/>
    </row>
    <row r="48" s="1" customFormat="1" ht="16.5" customHeight="1">
      <c r="B48" s="36"/>
      <c r="C48" s="37"/>
      <c r="D48" s="37"/>
      <c r="E48" s="153" t="str">
        <f>E7</f>
        <v>Tělocvična pro ZŠ v Samotíškách, ul.Podhůry</v>
      </c>
      <c r="F48" s="30"/>
      <c r="G48" s="30"/>
      <c r="H48" s="30"/>
      <c r="I48" s="125"/>
      <c r="J48" s="37"/>
      <c r="K48" s="37"/>
      <c r="L48" s="41"/>
    </row>
    <row r="49" s="1" customFormat="1" ht="12" customHeight="1">
      <c r="B49" s="36"/>
      <c r="C49" s="30" t="s">
        <v>81</v>
      </c>
      <c r="D49" s="37"/>
      <c r="E49" s="37"/>
      <c r="F49" s="37"/>
      <c r="G49" s="37"/>
      <c r="H49" s="37"/>
      <c r="I49" s="125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Chodník</v>
      </c>
      <c r="F50" s="37"/>
      <c r="G50" s="37"/>
      <c r="H50" s="37"/>
      <c r="I50" s="125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5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Samotíšky</v>
      </c>
      <c r="G52" s="37"/>
      <c r="H52" s="37"/>
      <c r="I52" s="127" t="s">
        <v>22</v>
      </c>
      <c r="J52" s="65" t="str">
        <f>IF(J12="","",J12)</f>
        <v>20. 1. 2019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5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27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27" t="s">
        <v>32</v>
      </c>
      <c r="J55" s="34" t="str">
        <f>E24</f>
        <v>Ing. Uhllárová Milena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5"/>
      <c r="J56" s="37"/>
      <c r="K56" s="37"/>
      <c r="L56" s="41"/>
    </row>
    <row r="57" s="1" customFormat="1" ht="29.28" customHeight="1">
      <c r="B57" s="36"/>
      <c r="C57" s="154" t="s">
        <v>83</v>
      </c>
      <c r="D57" s="155"/>
      <c r="E57" s="155"/>
      <c r="F57" s="155"/>
      <c r="G57" s="155"/>
      <c r="H57" s="155"/>
      <c r="I57" s="156"/>
      <c r="J57" s="157" t="s">
        <v>84</v>
      </c>
      <c r="K57" s="155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5"/>
      <c r="J58" s="37"/>
      <c r="K58" s="37"/>
      <c r="L58" s="41"/>
    </row>
    <row r="59" s="1" customFormat="1" ht="22.8" customHeight="1">
      <c r="B59" s="36"/>
      <c r="C59" s="158" t="s">
        <v>85</v>
      </c>
      <c r="D59" s="37"/>
      <c r="E59" s="37"/>
      <c r="F59" s="37"/>
      <c r="G59" s="37"/>
      <c r="H59" s="37"/>
      <c r="I59" s="125"/>
      <c r="J59" s="96">
        <f>J85</f>
        <v>0</v>
      </c>
      <c r="K59" s="37"/>
      <c r="L59" s="41"/>
      <c r="AU59" s="15" t="s">
        <v>86</v>
      </c>
    </row>
    <row r="60" s="7" customFormat="1" ht="24.96" customHeight="1">
      <c r="B60" s="159"/>
      <c r="C60" s="160"/>
      <c r="D60" s="161" t="s">
        <v>87</v>
      </c>
      <c r="E60" s="162"/>
      <c r="F60" s="162"/>
      <c r="G60" s="162"/>
      <c r="H60" s="162"/>
      <c r="I60" s="163"/>
      <c r="J60" s="164">
        <f>J86</f>
        <v>0</v>
      </c>
      <c r="K60" s="160"/>
      <c r="L60" s="165"/>
    </row>
    <row r="61" s="8" customFormat="1" ht="19.92" customHeight="1">
      <c r="B61" s="166"/>
      <c r="C61" s="167"/>
      <c r="D61" s="168" t="s">
        <v>88</v>
      </c>
      <c r="E61" s="169"/>
      <c r="F61" s="169"/>
      <c r="G61" s="169"/>
      <c r="H61" s="169"/>
      <c r="I61" s="170"/>
      <c r="J61" s="171">
        <f>J87</f>
        <v>0</v>
      </c>
      <c r="K61" s="167"/>
      <c r="L61" s="172"/>
    </row>
    <row r="62" s="8" customFormat="1" ht="19.92" customHeight="1">
      <c r="B62" s="166"/>
      <c r="C62" s="167"/>
      <c r="D62" s="168" t="s">
        <v>89</v>
      </c>
      <c r="E62" s="169"/>
      <c r="F62" s="169"/>
      <c r="G62" s="169"/>
      <c r="H62" s="169"/>
      <c r="I62" s="170"/>
      <c r="J62" s="171">
        <f>J103</f>
        <v>0</v>
      </c>
      <c r="K62" s="167"/>
      <c r="L62" s="172"/>
    </row>
    <row r="63" s="8" customFormat="1" ht="19.92" customHeight="1">
      <c r="B63" s="166"/>
      <c r="C63" s="167"/>
      <c r="D63" s="168" t="s">
        <v>90</v>
      </c>
      <c r="E63" s="169"/>
      <c r="F63" s="169"/>
      <c r="G63" s="169"/>
      <c r="H63" s="169"/>
      <c r="I63" s="170"/>
      <c r="J63" s="171">
        <f>J117</f>
        <v>0</v>
      </c>
      <c r="K63" s="167"/>
      <c r="L63" s="172"/>
    </row>
    <row r="64" s="8" customFormat="1" ht="19.92" customHeight="1">
      <c r="B64" s="166"/>
      <c r="C64" s="167"/>
      <c r="D64" s="168" t="s">
        <v>91</v>
      </c>
      <c r="E64" s="169"/>
      <c r="F64" s="169"/>
      <c r="G64" s="169"/>
      <c r="H64" s="169"/>
      <c r="I64" s="170"/>
      <c r="J64" s="171">
        <f>J142</f>
        <v>0</v>
      </c>
      <c r="K64" s="167"/>
      <c r="L64" s="172"/>
    </row>
    <row r="65" s="8" customFormat="1" ht="19.92" customHeight="1">
      <c r="B65" s="166"/>
      <c r="C65" s="167"/>
      <c r="D65" s="168" t="s">
        <v>92</v>
      </c>
      <c r="E65" s="169"/>
      <c r="F65" s="169"/>
      <c r="G65" s="169"/>
      <c r="H65" s="169"/>
      <c r="I65" s="170"/>
      <c r="J65" s="171">
        <f>J151</f>
        <v>0</v>
      </c>
      <c r="K65" s="167"/>
      <c r="L65" s="172"/>
    </row>
    <row r="66" s="1" customFormat="1" ht="21.84" customHeight="1">
      <c r="B66" s="36"/>
      <c r="C66" s="37"/>
      <c r="D66" s="37"/>
      <c r="E66" s="37"/>
      <c r="F66" s="37"/>
      <c r="G66" s="37"/>
      <c r="H66" s="37"/>
      <c r="I66" s="125"/>
      <c r="J66" s="37"/>
      <c r="K66" s="37"/>
      <c r="L66" s="41"/>
    </row>
    <row r="67" s="1" customFormat="1" ht="6.96" customHeight="1">
      <c r="B67" s="55"/>
      <c r="C67" s="56"/>
      <c r="D67" s="56"/>
      <c r="E67" s="56"/>
      <c r="F67" s="56"/>
      <c r="G67" s="56"/>
      <c r="H67" s="56"/>
      <c r="I67" s="149"/>
      <c r="J67" s="56"/>
      <c r="K67" s="56"/>
      <c r="L67" s="41"/>
    </row>
    <row r="71" s="1" customFormat="1" ht="6.96" customHeight="1">
      <c r="B71" s="57"/>
      <c r="C71" s="58"/>
      <c r="D71" s="58"/>
      <c r="E71" s="58"/>
      <c r="F71" s="58"/>
      <c r="G71" s="58"/>
      <c r="H71" s="58"/>
      <c r="I71" s="152"/>
      <c r="J71" s="58"/>
      <c r="K71" s="58"/>
      <c r="L71" s="41"/>
    </row>
    <row r="72" s="1" customFormat="1" ht="24.96" customHeight="1">
      <c r="B72" s="36"/>
      <c r="C72" s="21" t="s">
        <v>93</v>
      </c>
      <c r="D72" s="37"/>
      <c r="E72" s="37"/>
      <c r="F72" s="37"/>
      <c r="G72" s="37"/>
      <c r="H72" s="37"/>
      <c r="I72" s="125"/>
      <c r="J72" s="37"/>
      <c r="K72" s="37"/>
      <c r="L72" s="41"/>
    </row>
    <row r="73" s="1" customFormat="1" ht="6.96" customHeight="1">
      <c r="B73" s="36"/>
      <c r="C73" s="37"/>
      <c r="D73" s="37"/>
      <c r="E73" s="37"/>
      <c r="F73" s="37"/>
      <c r="G73" s="37"/>
      <c r="H73" s="37"/>
      <c r="I73" s="125"/>
      <c r="J73" s="37"/>
      <c r="K73" s="37"/>
      <c r="L73" s="41"/>
    </row>
    <row r="74" s="1" customFormat="1" ht="12" customHeight="1">
      <c r="B74" s="36"/>
      <c r="C74" s="30" t="s">
        <v>16</v>
      </c>
      <c r="D74" s="37"/>
      <c r="E74" s="37"/>
      <c r="F74" s="37"/>
      <c r="G74" s="37"/>
      <c r="H74" s="37"/>
      <c r="I74" s="125"/>
      <c r="J74" s="37"/>
      <c r="K74" s="37"/>
      <c r="L74" s="41"/>
    </row>
    <row r="75" s="1" customFormat="1" ht="16.5" customHeight="1">
      <c r="B75" s="36"/>
      <c r="C75" s="37"/>
      <c r="D75" s="37"/>
      <c r="E75" s="153" t="str">
        <f>E7</f>
        <v>Tělocvična pro ZŠ v Samotíškách, ul.Podhůry</v>
      </c>
      <c r="F75" s="30"/>
      <c r="G75" s="30"/>
      <c r="H75" s="30"/>
      <c r="I75" s="125"/>
      <c r="J75" s="37"/>
      <c r="K75" s="37"/>
      <c r="L75" s="41"/>
    </row>
    <row r="76" s="1" customFormat="1" ht="12" customHeight="1">
      <c r="B76" s="36"/>
      <c r="C76" s="30" t="s">
        <v>81</v>
      </c>
      <c r="D76" s="37"/>
      <c r="E76" s="37"/>
      <c r="F76" s="37"/>
      <c r="G76" s="37"/>
      <c r="H76" s="37"/>
      <c r="I76" s="125"/>
      <c r="J76" s="37"/>
      <c r="K76" s="37"/>
      <c r="L76" s="41"/>
    </row>
    <row r="77" s="1" customFormat="1" ht="16.5" customHeight="1">
      <c r="B77" s="36"/>
      <c r="C77" s="37"/>
      <c r="D77" s="37"/>
      <c r="E77" s="62" t="str">
        <f>E9</f>
        <v>Chodník</v>
      </c>
      <c r="F77" s="37"/>
      <c r="G77" s="37"/>
      <c r="H77" s="37"/>
      <c r="I77" s="125"/>
      <c r="J77" s="37"/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25"/>
      <c r="J78" s="37"/>
      <c r="K78" s="37"/>
      <c r="L78" s="41"/>
    </row>
    <row r="79" s="1" customFormat="1" ht="12" customHeight="1">
      <c r="B79" s="36"/>
      <c r="C79" s="30" t="s">
        <v>20</v>
      </c>
      <c r="D79" s="37"/>
      <c r="E79" s="37"/>
      <c r="F79" s="25" t="str">
        <f>F12</f>
        <v>Samotíšky</v>
      </c>
      <c r="G79" s="37"/>
      <c r="H79" s="37"/>
      <c r="I79" s="127" t="s">
        <v>22</v>
      </c>
      <c r="J79" s="65" t="str">
        <f>IF(J12="","",J12)</f>
        <v>20. 1. 2019</v>
      </c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25"/>
      <c r="J80" s="37"/>
      <c r="K80" s="37"/>
      <c r="L80" s="41"/>
    </row>
    <row r="81" s="1" customFormat="1" ht="13.65" customHeight="1">
      <c r="B81" s="36"/>
      <c r="C81" s="30" t="s">
        <v>24</v>
      </c>
      <c r="D81" s="37"/>
      <c r="E81" s="37"/>
      <c r="F81" s="25" t="str">
        <f>E15</f>
        <v xml:space="preserve"> </v>
      </c>
      <c r="G81" s="37"/>
      <c r="H81" s="37"/>
      <c r="I81" s="127" t="s">
        <v>30</v>
      </c>
      <c r="J81" s="34" t="str">
        <f>E21</f>
        <v xml:space="preserve"> </v>
      </c>
      <c r="K81" s="37"/>
      <c r="L81" s="41"/>
    </row>
    <row r="82" s="1" customFormat="1" ht="13.65" customHeight="1">
      <c r="B82" s="36"/>
      <c r="C82" s="30" t="s">
        <v>28</v>
      </c>
      <c r="D82" s="37"/>
      <c r="E82" s="37"/>
      <c r="F82" s="25" t="str">
        <f>IF(E18="","",E18)</f>
        <v>Vyplň údaj</v>
      </c>
      <c r="G82" s="37"/>
      <c r="H82" s="37"/>
      <c r="I82" s="127" t="s">
        <v>32</v>
      </c>
      <c r="J82" s="34" t="str">
        <f>E24</f>
        <v>Ing. Uhllárová Milena</v>
      </c>
      <c r="K82" s="37"/>
      <c r="L82" s="41"/>
    </row>
    <row r="83" s="1" customFormat="1" ht="10.32" customHeight="1">
      <c r="B83" s="36"/>
      <c r="C83" s="37"/>
      <c r="D83" s="37"/>
      <c r="E83" s="37"/>
      <c r="F83" s="37"/>
      <c r="G83" s="37"/>
      <c r="H83" s="37"/>
      <c r="I83" s="125"/>
      <c r="J83" s="37"/>
      <c r="K83" s="37"/>
      <c r="L83" s="41"/>
    </row>
    <row r="84" s="9" customFormat="1" ht="29.28" customHeight="1">
      <c r="B84" s="173"/>
      <c r="C84" s="174" t="s">
        <v>94</v>
      </c>
      <c r="D84" s="175" t="s">
        <v>54</v>
      </c>
      <c r="E84" s="175" t="s">
        <v>50</v>
      </c>
      <c r="F84" s="175" t="s">
        <v>51</v>
      </c>
      <c r="G84" s="175" t="s">
        <v>95</v>
      </c>
      <c r="H84" s="175" t="s">
        <v>96</v>
      </c>
      <c r="I84" s="176" t="s">
        <v>97</v>
      </c>
      <c r="J84" s="175" t="s">
        <v>84</v>
      </c>
      <c r="K84" s="177" t="s">
        <v>98</v>
      </c>
      <c r="L84" s="178"/>
      <c r="M84" s="86" t="s">
        <v>1</v>
      </c>
      <c r="N84" s="87" t="s">
        <v>39</v>
      </c>
      <c r="O84" s="87" t="s">
        <v>99</v>
      </c>
      <c r="P84" s="87" t="s">
        <v>100</v>
      </c>
      <c r="Q84" s="87" t="s">
        <v>101</v>
      </c>
      <c r="R84" s="87" t="s">
        <v>102</v>
      </c>
      <c r="S84" s="87" t="s">
        <v>103</v>
      </c>
      <c r="T84" s="88" t="s">
        <v>104</v>
      </c>
    </row>
    <row r="85" s="1" customFormat="1" ht="22.8" customHeight="1">
      <c r="B85" s="36"/>
      <c r="C85" s="93" t="s">
        <v>105</v>
      </c>
      <c r="D85" s="37"/>
      <c r="E85" s="37"/>
      <c r="F85" s="37"/>
      <c r="G85" s="37"/>
      <c r="H85" s="37"/>
      <c r="I85" s="125"/>
      <c r="J85" s="179">
        <f>BK85</f>
        <v>0</v>
      </c>
      <c r="K85" s="37"/>
      <c r="L85" s="41"/>
      <c r="M85" s="89"/>
      <c r="N85" s="90"/>
      <c r="O85" s="90"/>
      <c r="P85" s="180">
        <f>P86</f>
        <v>0</v>
      </c>
      <c r="Q85" s="90"/>
      <c r="R85" s="180">
        <f>R86</f>
        <v>25.669974100000001</v>
      </c>
      <c r="S85" s="90"/>
      <c r="T85" s="181">
        <f>T86</f>
        <v>41.856849999999987</v>
      </c>
      <c r="AT85" s="15" t="s">
        <v>68</v>
      </c>
      <c r="AU85" s="15" t="s">
        <v>86</v>
      </c>
      <c r="BK85" s="182">
        <f>BK86</f>
        <v>0</v>
      </c>
    </row>
    <row r="86" s="10" customFormat="1" ht="25.92" customHeight="1">
      <c r="B86" s="183"/>
      <c r="C86" s="184"/>
      <c r="D86" s="185" t="s">
        <v>68</v>
      </c>
      <c r="E86" s="186" t="s">
        <v>106</v>
      </c>
      <c r="F86" s="186" t="s">
        <v>107</v>
      </c>
      <c r="G86" s="184"/>
      <c r="H86" s="184"/>
      <c r="I86" s="187"/>
      <c r="J86" s="188">
        <f>BK86</f>
        <v>0</v>
      </c>
      <c r="K86" s="184"/>
      <c r="L86" s="189"/>
      <c r="M86" s="190"/>
      <c r="N86" s="191"/>
      <c r="O86" s="191"/>
      <c r="P86" s="192">
        <f>P87+P103+P117+P142+P151</f>
        <v>0</v>
      </c>
      <c r="Q86" s="191"/>
      <c r="R86" s="192">
        <f>R87+R103+R117+R142+R151</f>
        <v>25.669974100000001</v>
      </c>
      <c r="S86" s="191"/>
      <c r="T86" s="193">
        <f>T87+T103+T117+T142+T151</f>
        <v>41.856849999999987</v>
      </c>
      <c r="AR86" s="194" t="s">
        <v>77</v>
      </c>
      <c r="AT86" s="195" t="s">
        <v>68</v>
      </c>
      <c r="AU86" s="195" t="s">
        <v>69</v>
      </c>
      <c r="AY86" s="194" t="s">
        <v>108</v>
      </c>
      <c r="BK86" s="196">
        <f>BK87+BK103+BK117+BK142+BK151</f>
        <v>0</v>
      </c>
    </row>
    <row r="87" s="10" customFormat="1" ht="22.8" customHeight="1">
      <c r="B87" s="183"/>
      <c r="C87" s="184"/>
      <c r="D87" s="185" t="s">
        <v>68</v>
      </c>
      <c r="E87" s="197" t="s">
        <v>77</v>
      </c>
      <c r="F87" s="197" t="s">
        <v>109</v>
      </c>
      <c r="G87" s="184"/>
      <c r="H87" s="184"/>
      <c r="I87" s="187"/>
      <c r="J87" s="198">
        <f>BK87</f>
        <v>0</v>
      </c>
      <c r="K87" s="184"/>
      <c r="L87" s="189"/>
      <c r="M87" s="190"/>
      <c r="N87" s="191"/>
      <c r="O87" s="191"/>
      <c r="P87" s="192">
        <f>SUM(P88:P102)</f>
        <v>0</v>
      </c>
      <c r="Q87" s="191"/>
      <c r="R87" s="192">
        <f>SUM(R88:R102)</f>
        <v>0</v>
      </c>
      <c r="S87" s="191"/>
      <c r="T87" s="193">
        <f>SUM(T88:T102)</f>
        <v>41.331849999999989</v>
      </c>
      <c r="AR87" s="194" t="s">
        <v>77</v>
      </c>
      <c r="AT87" s="195" t="s">
        <v>68</v>
      </c>
      <c r="AU87" s="195" t="s">
        <v>77</v>
      </c>
      <c r="AY87" s="194" t="s">
        <v>108</v>
      </c>
      <c r="BK87" s="196">
        <f>SUM(BK88:BK102)</f>
        <v>0</v>
      </c>
    </row>
    <row r="88" s="1" customFormat="1" ht="16.5" customHeight="1">
      <c r="B88" s="36"/>
      <c r="C88" s="199" t="s">
        <v>77</v>
      </c>
      <c r="D88" s="199" t="s">
        <v>110</v>
      </c>
      <c r="E88" s="200" t="s">
        <v>111</v>
      </c>
      <c r="F88" s="201" t="s">
        <v>112</v>
      </c>
      <c r="G88" s="202" t="s">
        <v>113</v>
      </c>
      <c r="H88" s="203">
        <v>73.129999999999995</v>
      </c>
      <c r="I88" s="204"/>
      <c r="J88" s="205">
        <f>ROUND(I88*H88,2)</f>
        <v>0</v>
      </c>
      <c r="K88" s="201" t="s">
        <v>114</v>
      </c>
      <c r="L88" s="41"/>
      <c r="M88" s="206" t="s">
        <v>1</v>
      </c>
      <c r="N88" s="207" t="s">
        <v>40</v>
      </c>
      <c r="O88" s="77"/>
      <c r="P88" s="208">
        <f>O88*H88</f>
        <v>0</v>
      </c>
      <c r="Q88" s="208">
        <v>0</v>
      </c>
      <c r="R88" s="208">
        <f>Q88*H88</f>
        <v>0</v>
      </c>
      <c r="S88" s="208">
        <v>0.255</v>
      </c>
      <c r="T88" s="209">
        <f>S88*H88</f>
        <v>18.648149999999998</v>
      </c>
      <c r="AR88" s="15" t="s">
        <v>115</v>
      </c>
      <c r="AT88" s="15" t="s">
        <v>110</v>
      </c>
      <c r="AU88" s="15" t="s">
        <v>79</v>
      </c>
      <c r="AY88" s="15" t="s">
        <v>108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5" t="s">
        <v>77</v>
      </c>
      <c r="BK88" s="210">
        <f>ROUND(I88*H88,2)</f>
        <v>0</v>
      </c>
      <c r="BL88" s="15" t="s">
        <v>115</v>
      </c>
      <c r="BM88" s="15" t="s">
        <v>116</v>
      </c>
    </row>
    <row r="89" s="11" customFormat="1">
      <c r="B89" s="211"/>
      <c r="C89" s="212"/>
      <c r="D89" s="213" t="s">
        <v>117</v>
      </c>
      <c r="E89" s="214" t="s">
        <v>1</v>
      </c>
      <c r="F89" s="215" t="s">
        <v>118</v>
      </c>
      <c r="G89" s="212"/>
      <c r="H89" s="214" t="s">
        <v>1</v>
      </c>
      <c r="I89" s="216"/>
      <c r="J89" s="212"/>
      <c r="K89" s="212"/>
      <c r="L89" s="217"/>
      <c r="M89" s="218"/>
      <c r="N89" s="219"/>
      <c r="O89" s="219"/>
      <c r="P89" s="219"/>
      <c r="Q89" s="219"/>
      <c r="R89" s="219"/>
      <c r="S89" s="219"/>
      <c r="T89" s="220"/>
      <c r="AT89" s="221" t="s">
        <v>117</v>
      </c>
      <c r="AU89" s="221" t="s">
        <v>79</v>
      </c>
      <c r="AV89" s="11" t="s">
        <v>77</v>
      </c>
      <c r="AW89" s="11" t="s">
        <v>31</v>
      </c>
      <c r="AX89" s="11" t="s">
        <v>69</v>
      </c>
      <c r="AY89" s="221" t="s">
        <v>108</v>
      </c>
    </row>
    <row r="90" s="12" customFormat="1">
      <c r="B90" s="222"/>
      <c r="C90" s="223"/>
      <c r="D90" s="213" t="s">
        <v>117</v>
      </c>
      <c r="E90" s="224" t="s">
        <v>1</v>
      </c>
      <c r="F90" s="225" t="s">
        <v>119</v>
      </c>
      <c r="G90" s="223"/>
      <c r="H90" s="226">
        <v>73.129999999999995</v>
      </c>
      <c r="I90" s="227"/>
      <c r="J90" s="223"/>
      <c r="K90" s="223"/>
      <c r="L90" s="228"/>
      <c r="M90" s="229"/>
      <c r="N90" s="230"/>
      <c r="O90" s="230"/>
      <c r="P90" s="230"/>
      <c r="Q90" s="230"/>
      <c r="R90" s="230"/>
      <c r="S90" s="230"/>
      <c r="T90" s="231"/>
      <c r="AT90" s="232" t="s">
        <v>117</v>
      </c>
      <c r="AU90" s="232" t="s">
        <v>79</v>
      </c>
      <c r="AV90" s="12" t="s">
        <v>79</v>
      </c>
      <c r="AW90" s="12" t="s">
        <v>31</v>
      </c>
      <c r="AX90" s="12" t="s">
        <v>77</v>
      </c>
      <c r="AY90" s="232" t="s">
        <v>108</v>
      </c>
    </row>
    <row r="91" s="1" customFormat="1" ht="16.5" customHeight="1">
      <c r="B91" s="36"/>
      <c r="C91" s="199" t="s">
        <v>79</v>
      </c>
      <c r="D91" s="199" t="s">
        <v>110</v>
      </c>
      <c r="E91" s="200" t="s">
        <v>120</v>
      </c>
      <c r="F91" s="201" t="s">
        <v>121</v>
      </c>
      <c r="G91" s="202" t="s">
        <v>113</v>
      </c>
      <c r="H91" s="203">
        <v>73.129999999999995</v>
      </c>
      <c r="I91" s="204"/>
      <c r="J91" s="205">
        <f>ROUND(I91*H91,2)</f>
        <v>0</v>
      </c>
      <c r="K91" s="201" t="s">
        <v>114</v>
      </c>
      <c r="L91" s="41"/>
      <c r="M91" s="206" t="s">
        <v>1</v>
      </c>
      <c r="N91" s="207" t="s">
        <v>40</v>
      </c>
      <c r="O91" s="77"/>
      <c r="P91" s="208">
        <f>O91*H91</f>
        <v>0</v>
      </c>
      <c r="Q91" s="208">
        <v>0</v>
      </c>
      <c r="R91" s="208">
        <f>Q91*H91</f>
        <v>0</v>
      </c>
      <c r="S91" s="208">
        <v>0.28999999999999998</v>
      </c>
      <c r="T91" s="209">
        <f>S91*H91</f>
        <v>21.207699999999996</v>
      </c>
      <c r="AR91" s="15" t="s">
        <v>115</v>
      </c>
      <c r="AT91" s="15" t="s">
        <v>110</v>
      </c>
      <c r="AU91" s="15" t="s">
        <v>79</v>
      </c>
      <c r="AY91" s="15" t="s">
        <v>108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5" t="s">
        <v>77</v>
      </c>
      <c r="BK91" s="210">
        <f>ROUND(I91*H91,2)</f>
        <v>0</v>
      </c>
      <c r="BL91" s="15" t="s">
        <v>115</v>
      </c>
      <c r="BM91" s="15" t="s">
        <v>122</v>
      </c>
    </row>
    <row r="92" s="11" customFormat="1">
      <c r="B92" s="211"/>
      <c r="C92" s="212"/>
      <c r="D92" s="213" t="s">
        <v>117</v>
      </c>
      <c r="E92" s="214" t="s">
        <v>1</v>
      </c>
      <c r="F92" s="215" t="s">
        <v>123</v>
      </c>
      <c r="G92" s="212"/>
      <c r="H92" s="214" t="s">
        <v>1</v>
      </c>
      <c r="I92" s="216"/>
      <c r="J92" s="212"/>
      <c r="K92" s="212"/>
      <c r="L92" s="217"/>
      <c r="M92" s="218"/>
      <c r="N92" s="219"/>
      <c r="O92" s="219"/>
      <c r="P92" s="219"/>
      <c r="Q92" s="219"/>
      <c r="R92" s="219"/>
      <c r="S92" s="219"/>
      <c r="T92" s="220"/>
      <c r="AT92" s="221" t="s">
        <v>117</v>
      </c>
      <c r="AU92" s="221" t="s">
        <v>79</v>
      </c>
      <c r="AV92" s="11" t="s">
        <v>77</v>
      </c>
      <c r="AW92" s="11" t="s">
        <v>31</v>
      </c>
      <c r="AX92" s="11" t="s">
        <v>69</v>
      </c>
      <c r="AY92" s="221" t="s">
        <v>108</v>
      </c>
    </row>
    <row r="93" s="12" customFormat="1">
      <c r="B93" s="222"/>
      <c r="C93" s="223"/>
      <c r="D93" s="213" t="s">
        <v>117</v>
      </c>
      <c r="E93" s="224" t="s">
        <v>1</v>
      </c>
      <c r="F93" s="225" t="s">
        <v>119</v>
      </c>
      <c r="G93" s="223"/>
      <c r="H93" s="226">
        <v>73.129999999999995</v>
      </c>
      <c r="I93" s="227"/>
      <c r="J93" s="223"/>
      <c r="K93" s="223"/>
      <c r="L93" s="228"/>
      <c r="M93" s="229"/>
      <c r="N93" s="230"/>
      <c r="O93" s="230"/>
      <c r="P93" s="230"/>
      <c r="Q93" s="230"/>
      <c r="R93" s="230"/>
      <c r="S93" s="230"/>
      <c r="T93" s="231"/>
      <c r="AT93" s="232" t="s">
        <v>117</v>
      </c>
      <c r="AU93" s="232" t="s">
        <v>79</v>
      </c>
      <c r="AV93" s="12" t="s">
        <v>79</v>
      </c>
      <c r="AW93" s="12" t="s">
        <v>31</v>
      </c>
      <c r="AX93" s="12" t="s">
        <v>77</v>
      </c>
      <c r="AY93" s="232" t="s">
        <v>108</v>
      </c>
    </row>
    <row r="94" s="1" customFormat="1" ht="16.5" customHeight="1">
      <c r="B94" s="36"/>
      <c r="C94" s="199" t="s">
        <v>124</v>
      </c>
      <c r="D94" s="199" t="s">
        <v>110</v>
      </c>
      <c r="E94" s="200" t="s">
        <v>125</v>
      </c>
      <c r="F94" s="201" t="s">
        <v>126</v>
      </c>
      <c r="G94" s="202" t="s">
        <v>127</v>
      </c>
      <c r="H94" s="203">
        <v>7.2000000000000002</v>
      </c>
      <c r="I94" s="204"/>
      <c r="J94" s="205">
        <f>ROUND(I94*H94,2)</f>
        <v>0</v>
      </c>
      <c r="K94" s="201" t="s">
        <v>114</v>
      </c>
      <c r="L94" s="41"/>
      <c r="M94" s="206" t="s">
        <v>1</v>
      </c>
      <c r="N94" s="207" t="s">
        <v>40</v>
      </c>
      <c r="O94" s="77"/>
      <c r="P94" s="208">
        <f>O94*H94</f>
        <v>0</v>
      </c>
      <c r="Q94" s="208">
        <v>0</v>
      </c>
      <c r="R94" s="208">
        <f>Q94*H94</f>
        <v>0</v>
      </c>
      <c r="S94" s="208">
        <v>0.20499999999999999</v>
      </c>
      <c r="T94" s="209">
        <f>S94*H94</f>
        <v>1.476</v>
      </c>
      <c r="AR94" s="15" t="s">
        <v>115</v>
      </c>
      <c r="AT94" s="15" t="s">
        <v>110</v>
      </c>
      <c r="AU94" s="15" t="s">
        <v>79</v>
      </c>
      <c r="AY94" s="15" t="s">
        <v>108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5" t="s">
        <v>77</v>
      </c>
      <c r="BK94" s="210">
        <f>ROUND(I94*H94,2)</f>
        <v>0</v>
      </c>
      <c r="BL94" s="15" t="s">
        <v>115</v>
      </c>
      <c r="BM94" s="15" t="s">
        <v>128</v>
      </c>
    </row>
    <row r="95" s="11" customFormat="1">
      <c r="B95" s="211"/>
      <c r="C95" s="212"/>
      <c r="D95" s="213" t="s">
        <v>117</v>
      </c>
      <c r="E95" s="214" t="s">
        <v>1</v>
      </c>
      <c r="F95" s="215" t="s">
        <v>129</v>
      </c>
      <c r="G95" s="212"/>
      <c r="H95" s="214" t="s">
        <v>1</v>
      </c>
      <c r="I95" s="216"/>
      <c r="J95" s="212"/>
      <c r="K95" s="212"/>
      <c r="L95" s="217"/>
      <c r="M95" s="218"/>
      <c r="N95" s="219"/>
      <c r="O95" s="219"/>
      <c r="P95" s="219"/>
      <c r="Q95" s="219"/>
      <c r="R95" s="219"/>
      <c r="S95" s="219"/>
      <c r="T95" s="220"/>
      <c r="AT95" s="221" t="s">
        <v>117</v>
      </c>
      <c r="AU95" s="221" t="s">
        <v>79</v>
      </c>
      <c r="AV95" s="11" t="s">
        <v>77</v>
      </c>
      <c r="AW95" s="11" t="s">
        <v>31</v>
      </c>
      <c r="AX95" s="11" t="s">
        <v>69</v>
      </c>
      <c r="AY95" s="221" t="s">
        <v>108</v>
      </c>
    </row>
    <row r="96" s="12" customFormat="1">
      <c r="B96" s="222"/>
      <c r="C96" s="223"/>
      <c r="D96" s="213" t="s">
        <v>117</v>
      </c>
      <c r="E96" s="224" t="s">
        <v>1</v>
      </c>
      <c r="F96" s="225" t="s">
        <v>130</v>
      </c>
      <c r="G96" s="223"/>
      <c r="H96" s="226">
        <v>7.2000000000000002</v>
      </c>
      <c r="I96" s="227"/>
      <c r="J96" s="223"/>
      <c r="K96" s="223"/>
      <c r="L96" s="228"/>
      <c r="M96" s="229"/>
      <c r="N96" s="230"/>
      <c r="O96" s="230"/>
      <c r="P96" s="230"/>
      <c r="Q96" s="230"/>
      <c r="R96" s="230"/>
      <c r="S96" s="230"/>
      <c r="T96" s="231"/>
      <c r="AT96" s="232" t="s">
        <v>117</v>
      </c>
      <c r="AU96" s="232" t="s">
        <v>79</v>
      </c>
      <c r="AV96" s="12" t="s">
        <v>79</v>
      </c>
      <c r="AW96" s="12" t="s">
        <v>31</v>
      </c>
      <c r="AX96" s="12" t="s">
        <v>77</v>
      </c>
      <c r="AY96" s="232" t="s">
        <v>108</v>
      </c>
    </row>
    <row r="97" s="1" customFormat="1" ht="16.5" customHeight="1">
      <c r="B97" s="36"/>
      <c r="C97" s="199" t="s">
        <v>115</v>
      </c>
      <c r="D97" s="199" t="s">
        <v>110</v>
      </c>
      <c r="E97" s="200" t="s">
        <v>131</v>
      </c>
      <c r="F97" s="201" t="s">
        <v>132</v>
      </c>
      <c r="G97" s="202" t="s">
        <v>133</v>
      </c>
      <c r="H97" s="203">
        <v>37.700000000000003</v>
      </c>
      <c r="I97" s="204"/>
      <c r="J97" s="205">
        <f>ROUND(I97*H97,2)</f>
        <v>0</v>
      </c>
      <c r="K97" s="201" t="s">
        <v>114</v>
      </c>
      <c r="L97" s="41"/>
      <c r="M97" s="206" t="s">
        <v>1</v>
      </c>
      <c r="N97" s="207" t="s">
        <v>40</v>
      </c>
      <c r="O97" s="77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AR97" s="15" t="s">
        <v>115</v>
      </c>
      <c r="AT97" s="15" t="s">
        <v>110</v>
      </c>
      <c r="AU97" s="15" t="s">
        <v>79</v>
      </c>
      <c r="AY97" s="15" t="s">
        <v>108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5" t="s">
        <v>77</v>
      </c>
      <c r="BK97" s="210">
        <f>ROUND(I97*H97,2)</f>
        <v>0</v>
      </c>
      <c r="BL97" s="15" t="s">
        <v>115</v>
      </c>
      <c r="BM97" s="15" t="s">
        <v>134</v>
      </c>
    </row>
    <row r="98" s="12" customFormat="1">
      <c r="B98" s="222"/>
      <c r="C98" s="223"/>
      <c r="D98" s="213" t="s">
        <v>117</v>
      </c>
      <c r="E98" s="224" t="s">
        <v>1</v>
      </c>
      <c r="F98" s="225" t="s">
        <v>135</v>
      </c>
      <c r="G98" s="223"/>
      <c r="H98" s="226">
        <v>37.700000000000003</v>
      </c>
      <c r="I98" s="227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AT98" s="232" t="s">
        <v>117</v>
      </c>
      <c r="AU98" s="232" t="s">
        <v>79</v>
      </c>
      <c r="AV98" s="12" t="s">
        <v>79</v>
      </c>
      <c r="AW98" s="12" t="s">
        <v>31</v>
      </c>
      <c r="AX98" s="12" t="s">
        <v>77</v>
      </c>
      <c r="AY98" s="232" t="s">
        <v>108</v>
      </c>
    </row>
    <row r="99" s="1" customFormat="1" ht="16.5" customHeight="1">
      <c r="B99" s="36"/>
      <c r="C99" s="199" t="s">
        <v>136</v>
      </c>
      <c r="D99" s="199" t="s">
        <v>110</v>
      </c>
      <c r="E99" s="200" t="s">
        <v>137</v>
      </c>
      <c r="F99" s="201" t="s">
        <v>138</v>
      </c>
      <c r="G99" s="202" t="s">
        <v>133</v>
      </c>
      <c r="H99" s="203">
        <v>37.700000000000003</v>
      </c>
      <c r="I99" s="204"/>
      <c r="J99" s="205">
        <f>ROUND(I99*H99,2)</f>
        <v>0</v>
      </c>
      <c r="K99" s="201" t="s">
        <v>114</v>
      </c>
      <c r="L99" s="41"/>
      <c r="M99" s="206" t="s">
        <v>1</v>
      </c>
      <c r="N99" s="207" t="s">
        <v>40</v>
      </c>
      <c r="O99" s="77"/>
      <c r="P99" s="208">
        <f>O99*H99</f>
        <v>0</v>
      </c>
      <c r="Q99" s="208">
        <v>0</v>
      </c>
      <c r="R99" s="208">
        <f>Q99*H99</f>
        <v>0</v>
      </c>
      <c r="S99" s="208">
        <v>0</v>
      </c>
      <c r="T99" s="209">
        <f>S99*H99</f>
        <v>0</v>
      </c>
      <c r="AR99" s="15" t="s">
        <v>115</v>
      </c>
      <c r="AT99" s="15" t="s">
        <v>110</v>
      </c>
      <c r="AU99" s="15" t="s">
        <v>79</v>
      </c>
      <c r="AY99" s="15" t="s">
        <v>108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5" t="s">
        <v>77</v>
      </c>
      <c r="BK99" s="210">
        <f>ROUND(I99*H99,2)</f>
        <v>0</v>
      </c>
      <c r="BL99" s="15" t="s">
        <v>115</v>
      </c>
      <c r="BM99" s="15" t="s">
        <v>139</v>
      </c>
    </row>
    <row r="100" s="12" customFormat="1">
      <c r="B100" s="222"/>
      <c r="C100" s="223"/>
      <c r="D100" s="213" t="s">
        <v>117</v>
      </c>
      <c r="E100" s="224" t="s">
        <v>1</v>
      </c>
      <c r="F100" s="225" t="s">
        <v>140</v>
      </c>
      <c r="G100" s="223"/>
      <c r="H100" s="226">
        <v>37.700000000000003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AT100" s="232" t="s">
        <v>117</v>
      </c>
      <c r="AU100" s="232" t="s">
        <v>79</v>
      </c>
      <c r="AV100" s="12" t="s">
        <v>79</v>
      </c>
      <c r="AW100" s="12" t="s">
        <v>31</v>
      </c>
      <c r="AX100" s="12" t="s">
        <v>77</v>
      </c>
      <c r="AY100" s="232" t="s">
        <v>108</v>
      </c>
    </row>
    <row r="101" s="1" customFormat="1" ht="16.5" customHeight="1">
      <c r="B101" s="36"/>
      <c r="C101" s="199" t="s">
        <v>141</v>
      </c>
      <c r="D101" s="199" t="s">
        <v>110</v>
      </c>
      <c r="E101" s="200" t="s">
        <v>142</v>
      </c>
      <c r="F101" s="201" t="s">
        <v>143</v>
      </c>
      <c r="G101" s="202" t="s">
        <v>144</v>
      </c>
      <c r="H101" s="203">
        <v>67.859999999999999</v>
      </c>
      <c r="I101" s="204"/>
      <c r="J101" s="205">
        <f>ROUND(I101*H101,2)</f>
        <v>0</v>
      </c>
      <c r="K101" s="201" t="s">
        <v>114</v>
      </c>
      <c r="L101" s="41"/>
      <c r="M101" s="206" t="s">
        <v>1</v>
      </c>
      <c r="N101" s="207" t="s">
        <v>40</v>
      </c>
      <c r="O101" s="77"/>
      <c r="P101" s="208">
        <f>O101*H101</f>
        <v>0</v>
      </c>
      <c r="Q101" s="208">
        <v>0</v>
      </c>
      <c r="R101" s="208">
        <f>Q101*H101</f>
        <v>0</v>
      </c>
      <c r="S101" s="208">
        <v>0</v>
      </c>
      <c r="T101" s="209">
        <f>S101*H101</f>
        <v>0</v>
      </c>
      <c r="AR101" s="15" t="s">
        <v>115</v>
      </c>
      <c r="AT101" s="15" t="s">
        <v>110</v>
      </c>
      <c r="AU101" s="15" t="s">
        <v>79</v>
      </c>
      <c r="AY101" s="15" t="s">
        <v>108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5" t="s">
        <v>77</v>
      </c>
      <c r="BK101" s="210">
        <f>ROUND(I101*H101,2)</f>
        <v>0</v>
      </c>
      <c r="BL101" s="15" t="s">
        <v>115</v>
      </c>
      <c r="BM101" s="15" t="s">
        <v>145</v>
      </c>
    </row>
    <row r="102" s="12" customFormat="1">
      <c r="B102" s="222"/>
      <c r="C102" s="223"/>
      <c r="D102" s="213" t="s">
        <v>117</v>
      </c>
      <c r="E102" s="224" t="s">
        <v>1</v>
      </c>
      <c r="F102" s="225" t="s">
        <v>146</v>
      </c>
      <c r="G102" s="223"/>
      <c r="H102" s="226">
        <v>67.859999999999999</v>
      </c>
      <c r="I102" s="227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AT102" s="232" t="s">
        <v>117</v>
      </c>
      <c r="AU102" s="232" t="s">
        <v>79</v>
      </c>
      <c r="AV102" s="12" t="s">
        <v>79</v>
      </c>
      <c r="AW102" s="12" t="s">
        <v>31</v>
      </c>
      <c r="AX102" s="12" t="s">
        <v>77</v>
      </c>
      <c r="AY102" s="232" t="s">
        <v>108</v>
      </c>
    </row>
    <row r="103" s="10" customFormat="1" ht="22.8" customHeight="1">
      <c r="B103" s="183"/>
      <c r="C103" s="184"/>
      <c r="D103" s="185" t="s">
        <v>68</v>
      </c>
      <c r="E103" s="197" t="s">
        <v>136</v>
      </c>
      <c r="F103" s="197" t="s">
        <v>147</v>
      </c>
      <c r="G103" s="184"/>
      <c r="H103" s="184"/>
      <c r="I103" s="187"/>
      <c r="J103" s="198">
        <f>BK103</f>
        <v>0</v>
      </c>
      <c r="K103" s="184"/>
      <c r="L103" s="189"/>
      <c r="M103" s="190"/>
      <c r="N103" s="191"/>
      <c r="O103" s="191"/>
      <c r="P103" s="192">
        <f>SUM(P104:P116)</f>
        <v>0</v>
      </c>
      <c r="Q103" s="191"/>
      <c r="R103" s="192">
        <f>SUM(R104:R116)</f>
        <v>24.134804500000001</v>
      </c>
      <c r="S103" s="191"/>
      <c r="T103" s="193">
        <f>SUM(T104:T116)</f>
        <v>0</v>
      </c>
      <c r="AR103" s="194" t="s">
        <v>77</v>
      </c>
      <c r="AT103" s="195" t="s">
        <v>68</v>
      </c>
      <c r="AU103" s="195" t="s">
        <v>77</v>
      </c>
      <c r="AY103" s="194" t="s">
        <v>108</v>
      </c>
      <c r="BK103" s="196">
        <f>SUM(BK104:BK116)</f>
        <v>0</v>
      </c>
    </row>
    <row r="104" s="1" customFormat="1" ht="16.5" customHeight="1">
      <c r="B104" s="36"/>
      <c r="C104" s="199" t="s">
        <v>148</v>
      </c>
      <c r="D104" s="199" t="s">
        <v>110</v>
      </c>
      <c r="E104" s="200" t="s">
        <v>149</v>
      </c>
      <c r="F104" s="201" t="s">
        <v>150</v>
      </c>
      <c r="G104" s="202" t="s">
        <v>113</v>
      </c>
      <c r="H104" s="203">
        <v>108.83</v>
      </c>
      <c r="I104" s="204"/>
      <c r="J104" s="205">
        <f>ROUND(I104*H104,2)</f>
        <v>0</v>
      </c>
      <c r="K104" s="201" t="s">
        <v>114</v>
      </c>
      <c r="L104" s="41"/>
      <c r="M104" s="206" t="s">
        <v>1</v>
      </c>
      <c r="N104" s="207" t="s">
        <v>40</v>
      </c>
      <c r="O104" s="77"/>
      <c r="P104" s="208">
        <f>O104*H104</f>
        <v>0</v>
      </c>
      <c r="Q104" s="208">
        <v>0.084250000000000005</v>
      </c>
      <c r="R104" s="208">
        <f>Q104*H104</f>
        <v>9.1689275000000006</v>
      </c>
      <c r="S104" s="208">
        <v>0</v>
      </c>
      <c r="T104" s="209">
        <f>S104*H104</f>
        <v>0</v>
      </c>
      <c r="AR104" s="15" t="s">
        <v>115</v>
      </c>
      <c r="AT104" s="15" t="s">
        <v>110</v>
      </c>
      <c r="AU104" s="15" t="s">
        <v>79</v>
      </c>
      <c r="AY104" s="15" t="s">
        <v>108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5" t="s">
        <v>77</v>
      </c>
      <c r="BK104" s="210">
        <f>ROUND(I104*H104,2)</f>
        <v>0</v>
      </c>
      <c r="BL104" s="15" t="s">
        <v>115</v>
      </c>
      <c r="BM104" s="15" t="s">
        <v>151</v>
      </c>
    </row>
    <row r="105" s="11" customFormat="1">
      <c r="B105" s="211"/>
      <c r="C105" s="212"/>
      <c r="D105" s="213" t="s">
        <v>117</v>
      </c>
      <c r="E105" s="214" t="s">
        <v>1</v>
      </c>
      <c r="F105" s="215" t="s">
        <v>152</v>
      </c>
      <c r="G105" s="212"/>
      <c r="H105" s="214" t="s">
        <v>1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117</v>
      </c>
      <c r="AU105" s="221" t="s">
        <v>79</v>
      </c>
      <c r="AV105" s="11" t="s">
        <v>77</v>
      </c>
      <c r="AW105" s="11" t="s">
        <v>31</v>
      </c>
      <c r="AX105" s="11" t="s">
        <v>69</v>
      </c>
      <c r="AY105" s="221" t="s">
        <v>108</v>
      </c>
    </row>
    <row r="106" s="12" customFormat="1">
      <c r="B106" s="222"/>
      <c r="C106" s="223"/>
      <c r="D106" s="213" t="s">
        <v>117</v>
      </c>
      <c r="E106" s="224" t="s">
        <v>1</v>
      </c>
      <c r="F106" s="225" t="s">
        <v>153</v>
      </c>
      <c r="G106" s="223"/>
      <c r="H106" s="226">
        <v>101.59999999999999</v>
      </c>
      <c r="I106" s="227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AT106" s="232" t="s">
        <v>117</v>
      </c>
      <c r="AU106" s="232" t="s">
        <v>79</v>
      </c>
      <c r="AV106" s="12" t="s">
        <v>79</v>
      </c>
      <c r="AW106" s="12" t="s">
        <v>31</v>
      </c>
      <c r="AX106" s="12" t="s">
        <v>69</v>
      </c>
      <c r="AY106" s="232" t="s">
        <v>108</v>
      </c>
    </row>
    <row r="107" s="11" customFormat="1">
      <c r="B107" s="211"/>
      <c r="C107" s="212"/>
      <c r="D107" s="213" t="s">
        <v>117</v>
      </c>
      <c r="E107" s="214" t="s">
        <v>1</v>
      </c>
      <c r="F107" s="215" t="s">
        <v>154</v>
      </c>
      <c r="G107" s="212"/>
      <c r="H107" s="214" t="s">
        <v>1</v>
      </c>
      <c r="I107" s="216"/>
      <c r="J107" s="212"/>
      <c r="K107" s="212"/>
      <c r="L107" s="217"/>
      <c r="M107" s="218"/>
      <c r="N107" s="219"/>
      <c r="O107" s="219"/>
      <c r="P107" s="219"/>
      <c r="Q107" s="219"/>
      <c r="R107" s="219"/>
      <c r="S107" s="219"/>
      <c r="T107" s="220"/>
      <c r="AT107" s="221" t="s">
        <v>117</v>
      </c>
      <c r="AU107" s="221" t="s">
        <v>79</v>
      </c>
      <c r="AV107" s="11" t="s">
        <v>77</v>
      </c>
      <c r="AW107" s="11" t="s">
        <v>31</v>
      </c>
      <c r="AX107" s="11" t="s">
        <v>69</v>
      </c>
      <c r="AY107" s="221" t="s">
        <v>108</v>
      </c>
    </row>
    <row r="108" s="12" customFormat="1">
      <c r="B108" s="222"/>
      <c r="C108" s="223"/>
      <c r="D108" s="213" t="s">
        <v>117</v>
      </c>
      <c r="E108" s="224" t="s">
        <v>1</v>
      </c>
      <c r="F108" s="225" t="s">
        <v>155</v>
      </c>
      <c r="G108" s="223"/>
      <c r="H108" s="226">
        <v>2.0299999999999998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AT108" s="232" t="s">
        <v>117</v>
      </c>
      <c r="AU108" s="232" t="s">
        <v>79</v>
      </c>
      <c r="AV108" s="12" t="s">
        <v>79</v>
      </c>
      <c r="AW108" s="12" t="s">
        <v>31</v>
      </c>
      <c r="AX108" s="12" t="s">
        <v>69</v>
      </c>
      <c r="AY108" s="232" t="s">
        <v>108</v>
      </c>
    </row>
    <row r="109" s="12" customFormat="1">
      <c r="B109" s="222"/>
      <c r="C109" s="223"/>
      <c r="D109" s="213" t="s">
        <v>117</v>
      </c>
      <c r="E109" s="224" t="s">
        <v>1</v>
      </c>
      <c r="F109" s="225" t="s">
        <v>156</v>
      </c>
      <c r="G109" s="223"/>
      <c r="H109" s="226">
        <v>5.2000000000000002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AT109" s="232" t="s">
        <v>117</v>
      </c>
      <c r="AU109" s="232" t="s">
        <v>79</v>
      </c>
      <c r="AV109" s="12" t="s">
        <v>79</v>
      </c>
      <c r="AW109" s="12" t="s">
        <v>31</v>
      </c>
      <c r="AX109" s="12" t="s">
        <v>69</v>
      </c>
      <c r="AY109" s="232" t="s">
        <v>108</v>
      </c>
    </row>
    <row r="110" s="13" customFormat="1">
      <c r="B110" s="233"/>
      <c r="C110" s="234"/>
      <c r="D110" s="213" t="s">
        <v>117</v>
      </c>
      <c r="E110" s="235" t="s">
        <v>1</v>
      </c>
      <c r="F110" s="236" t="s">
        <v>157</v>
      </c>
      <c r="G110" s="234"/>
      <c r="H110" s="237">
        <v>108.83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117</v>
      </c>
      <c r="AU110" s="243" t="s">
        <v>79</v>
      </c>
      <c r="AV110" s="13" t="s">
        <v>115</v>
      </c>
      <c r="AW110" s="13" t="s">
        <v>31</v>
      </c>
      <c r="AX110" s="13" t="s">
        <v>77</v>
      </c>
      <c r="AY110" s="243" t="s">
        <v>108</v>
      </c>
    </row>
    <row r="111" s="1" customFormat="1" ht="16.5" customHeight="1">
      <c r="B111" s="36"/>
      <c r="C111" s="244" t="s">
        <v>158</v>
      </c>
      <c r="D111" s="244" t="s">
        <v>159</v>
      </c>
      <c r="E111" s="245" t="s">
        <v>160</v>
      </c>
      <c r="F111" s="246" t="s">
        <v>161</v>
      </c>
      <c r="G111" s="247" t="s">
        <v>113</v>
      </c>
      <c r="H111" s="248">
        <v>103.63200000000001</v>
      </c>
      <c r="I111" s="249"/>
      <c r="J111" s="250">
        <f>ROUND(I111*H111,2)</f>
        <v>0</v>
      </c>
      <c r="K111" s="246" t="s">
        <v>114</v>
      </c>
      <c r="L111" s="251"/>
      <c r="M111" s="252" t="s">
        <v>1</v>
      </c>
      <c r="N111" s="253" t="s">
        <v>40</v>
      </c>
      <c r="O111" s="77"/>
      <c r="P111" s="208">
        <f>O111*H111</f>
        <v>0</v>
      </c>
      <c r="Q111" s="208">
        <v>0.13500000000000001</v>
      </c>
      <c r="R111" s="208">
        <f>Q111*H111</f>
        <v>13.990320000000002</v>
      </c>
      <c r="S111" s="208">
        <v>0</v>
      </c>
      <c r="T111" s="209">
        <f>S111*H111</f>
        <v>0</v>
      </c>
      <c r="AR111" s="15" t="s">
        <v>158</v>
      </c>
      <c r="AT111" s="15" t="s">
        <v>159</v>
      </c>
      <c r="AU111" s="15" t="s">
        <v>79</v>
      </c>
      <c r="AY111" s="15" t="s">
        <v>108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5" t="s">
        <v>77</v>
      </c>
      <c r="BK111" s="210">
        <f>ROUND(I111*H111,2)</f>
        <v>0</v>
      </c>
      <c r="BL111" s="15" t="s">
        <v>115</v>
      </c>
      <c r="BM111" s="15" t="s">
        <v>162</v>
      </c>
    </row>
    <row r="112" s="12" customFormat="1">
      <c r="B112" s="222"/>
      <c r="C112" s="223"/>
      <c r="D112" s="213" t="s">
        <v>117</v>
      </c>
      <c r="E112" s="224" t="s">
        <v>1</v>
      </c>
      <c r="F112" s="225" t="s">
        <v>163</v>
      </c>
      <c r="G112" s="223"/>
      <c r="H112" s="226">
        <v>103.63200000000001</v>
      </c>
      <c r="I112" s="227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AT112" s="232" t="s">
        <v>117</v>
      </c>
      <c r="AU112" s="232" t="s">
        <v>79</v>
      </c>
      <c r="AV112" s="12" t="s">
        <v>79</v>
      </c>
      <c r="AW112" s="12" t="s">
        <v>31</v>
      </c>
      <c r="AX112" s="12" t="s">
        <v>77</v>
      </c>
      <c r="AY112" s="232" t="s">
        <v>108</v>
      </c>
    </row>
    <row r="113" s="1" customFormat="1" ht="16.5" customHeight="1">
      <c r="B113" s="36"/>
      <c r="C113" s="244" t="s">
        <v>164</v>
      </c>
      <c r="D113" s="244" t="s">
        <v>159</v>
      </c>
      <c r="E113" s="245" t="s">
        <v>165</v>
      </c>
      <c r="F113" s="246" t="s">
        <v>166</v>
      </c>
      <c r="G113" s="247" t="s">
        <v>113</v>
      </c>
      <c r="H113" s="248">
        <v>7.4470000000000001</v>
      </c>
      <c r="I113" s="249"/>
      <c r="J113" s="250">
        <f>ROUND(I113*H113,2)</f>
        <v>0</v>
      </c>
      <c r="K113" s="246" t="s">
        <v>114</v>
      </c>
      <c r="L113" s="251"/>
      <c r="M113" s="252" t="s">
        <v>1</v>
      </c>
      <c r="N113" s="253" t="s">
        <v>40</v>
      </c>
      <c r="O113" s="77"/>
      <c r="P113" s="208">
        <f>O113*H113</f>
        <v>0</v>
      </c>
      <c r="Q113" s="208">
        <v>0.13100000000000001</v>
      </c>
      <c r="R113" s="208">
        <f>Q113*H113</f>
        <v>0.97555700000000001</v>
      </c>
      <c r="S113" s="208">
        <v>0</v>
      </c>
      <c r="T113" s="209">
        <f>S113*H113</f>
        <v>0</v>
      </c>
      <c r="AR113" s="15" t="s">
        <v>158</v>
      </c>
      <c r="AT113" s="15" t="s">
        <v>159</v>
      </c>
      <c r="AU113" s="15" t="s">
        <v>79</v>
      </c>
      <c r="AY113" s="15" t="s">
        <v>108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5" t="s">
        <v>77</v>
      </c>
      <c r="BK113" s="210">
        <f>ROUND(I113*H113,2)</f>
        <v>0</v>
      </c>
      <c r="BL113" s="15" t="s">
        <v>115</v>
      </c>
      <c r="BM113" s="15" t="s">
        <v>167</v>
      </c>
    </row>
    <row r="114" s="12" customFormat="1">
      <c r="B114" s="222"/>
      <c r="C114" s="223"/>
      <c r="D114" s="213" t="s">
        <v>117</v>
      </c>
      <c r="E114" s="224" t="s">
        <v>1</v>
      </c>
      <c r="F114" s="225" t="s">
        <v>168</v>
      </c>
      <c r="G114" s="223"/>
      <c r="H114" s="226">
        <v>7.4470000000000001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AT114" s="232" t="s">
        <v>117</v>
      </c>
      <c r="AU114" s="232" t="s">
        <v>79</v>
      </c>
      <c r="AV114" s="12" t="s">
        <v>79</v>
      </c>
      <c r="AW114" s="12" t="s">
        <v>31</v>
      </c>
      <c r="AX114" s="12" t="s">
        <v>77</v>
      </c>
      <c r="AY114" s="232" t="s">
        <v>108</v>
      </c>
    </row>
    <row r="115" s="1" customFormat="1" ht="16.5" customHeight="1">
      <c r="B115" s="36"/>
      <c r="C115" s="199" t="s">
        <v>169</v>
      </c>
      <c r="D115" s="199" t="s">
        <v>110</v>
      </c>
      <c r="E115" s="200" t="s">
        <v>170</v>
      </c>
      <c r="F115" s="201" t="s">
        <v>171</v>
      </c>
      <c r="G115" s="202" t="s">
        <v>113</v>
      </c>
      <c r="H115" s="203">
        <v>108.83</v>
      </c>
      <c r="I115" s="204"/>
      <c r="J115" s="205">
        <f>ROUND(I115*H115,2)</f>
        <v>0</v>
      </c>
      <c r="K115" s="201" t="s">
        <v>114</v>
      </c>
      <c r="L115" s="41"/>
      <c r="M115" s="206" t="s">
        <v>1</v>
      </c>
      <c r="N115" s="207" t="s">
        <v>40</v>
      </c>
      <c r="O115" s="77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AR115" s="15" t="s">
        <v>115</v>
      </c>
      <c r="AT115" s="15" t="s">
        <v>110</v>
      </c>
      <c r="AU115" s="15" t="s">
        <v>79</v>
      </c>
      <c r="AY115" s="15" t="s">
        <v>108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5" t="s">
        <v>77</v>
      </c>
      <c r="BK115" s="210">
        <f>ROUND(I115*H115,2)</f>
        <v>0</v>
      </c>
      <c r="BL115" s="15" t="s">
        <v>115</v>
      </c>
      <c r="BM115" s="15" t="s">
        <v>172</v>
      </c>
    </row>
    <row r="116" s="12" customFormat="1">
      <c r="B116" s="222"/>
      <c r="C116" s="223"/>
      <c r="D116" s="213" t="s">
        <v>117</v>
      </c>
      <c r="E116" s="224" t="s">
        <v>1</v>
      </c>
      <c r="F116" s="225" t="s">
        <v>173</v>
      </c>
      <c r="G116" s="223"/>
      <c r="H116" s="226">
        <v>108.83</v>
      </c>
      <c r="I116" s="227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AT116" s="232" t="s">
        <v>117</v>
      </c>
      <c r="AU116" s="232" t="s">
        <v>79</v>
      </c>
      <c r="AV116" s="12" t="s">
        <v>79</v>
      </c>
      <c r="AW116" s="12" t="s">
        <v>31</v>
      </c>
      <c r="AX116" s="12" t="s">
        <v>77</v>
      </c>
      <c r="AY116" s="232" t="s">
        <v>108</v>
      </c>
    </row>
    <row r="117" s="10" customFormat="1" ht="22.8" customHeight="1">
      <c r="B117" s="183"/>
      <c r="C117" s="184"/>
      <c r="D117" s="185" t="s">
        <v>68</v>
      </c>
      <c r="E117" s="197" t="s">
        <v>164</v>
      </c>
      <c r="F117" s="197" t="s">
        <v>174</v>
      </c>
      <c r="G117" s="184"/>
      <c r="H117" s="184"/>
      <c r="I117" s="187"/>
      <c r="J117" s="198">
        <f>BK117</f>
        <v>0</v>
      </c>
      <c r="K117" s="184"/>
      <c r="L117" s="189"/>
      <c r="M117" s="190"/>
      <c r="N117" s="191"/>
      <c r="O117" s="191"/>
      <c r="P117" s="192">
        <f>SUM(P118:P141)</f>
        <v>0</v>
      </c>
      <c r="Q117" s="191"/>
      <c r="R117" s="192">
        <f>SUM(R118:R141)</f>
        <v>1.5351696000000001</v>
      </c>
      <c r="S117" s="191"/>
      <c r="T117" s="193">
        <f>SUM(T118:T141)</f>
        <v>0.52500000000000002</v>
      </c>
      <c r="AR117" s="194" t="s">
        <v>77</v>
      </c>
      <c r="AT117" s="195" t="s">
        <v>68</v>
      </c>
      <c r="AU117" s="195" t="s">
        <v>77</v>
      </c>
      <c r="AY117" s="194" t="s">
        <v>108</v>
      </c>
      <c r="BK117" s="196">
        <f>SUM(BK118:BK141)</f>
        <v>0</v>
      </c>
    </row>
    <row r="118" s="1" customFormat="1" ht="16.5" customHeight="1">
      <c r="B118" s="36"/>
      <c r="C118" s="199" t="s">
        <v>175</v>
      </c>
      <c r="D118" s="199" t="s">
        <v>110</v>
      </c>
      <c r="E118" s="200" t="s">
        <v>176</v>
      </c>
      <c r="F118" s="201" t="s">
        <v>177</v>
      </c>
      <c r="G118" s="202" t="s">
        <v>127</v>
      </c>
      <c r="H118" s="203">
        <v>8.3499999999999996</v>
      </c>
      <c r="I118" s="204"/>
      <c r="J118" s="205">
        <f>ROUND(I118*H118,2)</f>
        <v>0</v>
      </c>
      <c r="K118" s="201" t="s">
        <v>114</v>
      </c>
      <c r="L118" s="41"/>
      <c r="M118" s="206" t="s">
        <v>1</v>
      </c>
      <c r="N118" s="207" t="s">
        <v>40</v>
      </c>
      <c r="O118" s="77"/>
      <c r="P118" s="208">
        <f>O118*H118</f>
        <v>0</v>
      </c>
      <c r="Q118" s="208">
        <v>0.00013999999999999999</v>
      </c>
      <c r="R118" s="208">
        <f>Q118*H118</f>
        <v>0.0011689999999999999</v>
      </c>
      <c r="S118" s="208">
        <v>0</v>
      </c>
      <c r="T118" s="209">
        <f>S118*H118</f>
        <v>0</v>
      </c>
      <c r="AR118" s="15" t="s">
        <v>115</v>
      </c>
      <c r="AT118" s="15" t="s">
        <v>110</v>
      </c>
      <c r="AU118" s="15" t="s">
        <v>79</v>
      </c>
      <c r="AY118" s="15" t="s">
        <v>108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5" t="s">
        <v>77</v>
      </c>
      <c r="BK118" s="210">
        <f>ROUND(I118*H118,2)</f>
        <v>0</v>
      </c>
      <c r="BL118" s="15" t="s">
        <v>115</v>
      </c>
      <c r="BM118" s="15" t="s">
        <v>178</v>
      </c>
    </row>
    <row r="119" s="11" customFormat="1">
      <c r="B119" s="211"/>
      <c r="C119" s="212"/>
      <c r="D119" s="213" t="s">
        <v>117</v>
      </c>
      <c r="E119" s="214" t="s">
        <v>1</v>
      </c>
      <c r="F119" s="215" t="s">
        <v>179</v>
      </c>
      <c r="G119" s="212"/>
      <c r="H119" s="214" t="s">
        <v>1</v>
      </c>
      <c r="I119" s="216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20"/>
      <c r="AT119" s="221" t="s">
        <v>117</v>
      </c>
      <c r="AU119" s="221" t="s">
        <v>79</v>
      </c>
      <c r="AV119" s="11" t="s">
        <v>77</v>
      </c>
      <c r="AW119" s="11" t="s">
        <v>31</v>
      </c>
      <c r="AX119" s="11" t="s">
        <v>69</v>
      </c>
      <c r="AY119" s="221" t="s">
        <v>108</v>
      </c>
    </row>
    <row r="120" s="12" customFormat="1">
      <c r="B120" s="222"/>
      <c r="C120" s="223"/>
      <c r="D120" s="213" t="s">
        <v>117</v>
      </c>
      <c r="E120" s="224" t="s">
        <v>1</v>
      </c>
      <c r="F120" s="225" t="s">
        <v>180</v>
      </c>
      <c r="G120" s="223"/>
      <c r="H120" s="226">
        <v>8.3499999999999996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AT120" s="232" t="s">
        <v>117</v>
      </c>
      <c r="AU120" s="232" t="s">
        <v>79</v>
      </c>
      <c r="AV120" s="12" t="s">
        <v>79</v>
      </c>
      <c r="AW120" s="12" t="s">
        <v>31</v>
      </c>
      <c r="AX120" s="12" t="s">
        <v>77</v>
      </c>
      <c r="AY120" s="232" t="s">
        <v>108</v>
      </c>
    </row>
    <row r="121" s="1" customFormat="1" ht="16.5" customHeight="1">
      <c r="B121" s="36"/>
      <c r="C121" s="199" t="s">
        <v>181</v>
      </c>
      <c r="D121" s="199" t="s">
        <v>110</v>
      </c>
      <c r="E121" s="200" t="s">
        <v>182</v>
      </c>
      <c r="F121" s="201" t="s">
        <v>183</v>
      </c>
      <c r="G121" s="202" t="s">
        <v>127</v>
      </c>
      <c r="H121" s="203">
        <v>7.2000000000000002</v>
      </c>
      <c r="I121" s="204"/>
      <c r="J121" s="205">
        <f>ROUND(I121*H121,2)</f>
        <v>0</v>
      </c>
      <c r="K121" s="201" t="s">
        <v>114</v>
      </c>
      <c r="L121" s="41"/>
      <c r="M121" s="206" t="s">
        <v>1</v>
      </c>
      <c r="N121" s="207" t="s">
        <v>40</v>
      </c>
      <c r="O121" s="77"/>
      <c r="P121" s="208">
        <f>O121*H121</f>
        <v>0</v>
      </c>
      <c r="Q121" s="208">
        <v>0.15540000000000001</v>
      </c>
      <c r="R121" s="208">
        <f>Q121*H121</f>
        <v>1.1188800000000001</v>
      </c>
      <c r="S121" s="208">
        <v>0</v>
      </c>
      <c r="T121" s="209">
        <f>S121*H121</f>
        <v>0</v>
      </c>
      <c r="AR121" s="15" t="s">
        <v>115</v>
      </c>
      <c r="AT121" s="15" t="s">
        <v>110</v>
      </c>
      <c r="AU121" s="15" t="s">
        <v>79</v>
      </c>
      <c r="AY121" s="15" t="s">
        <v>108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5" t="s">
        <v>77</v>
      </c>
      <c r="BK121" s="210">
        <f>ROUND(I121*H121,2)</f>
        <v>0</v>
      </c>
      <c r="BL121" s="15" t="s">
        <v>115</v>
      </c>
      <c r="BM121" s="15" t="s">
        <v>184</v>
      </c>
    </row>
    <row r="122" s="11" customFormat="1">
      <c r="B122" s="211"/>
      <c r="C122" s="212"/>
      <c r="D122" s="213" t="s">
        <v>117</v>
      </c>
      <c r="E122" s="214" t="s">
        <v>1</v>
      </c>
      <c r="F122" s="215" t="s">
        <v>185</v>
      </c>
      <c r="G122" s="212"/>
      <c r="H122" s="214" t="s">
        <v>1</v>
      </c>
      <c r="I122" s="216"/>
      <c r="J122" s="212"/>
      <c r="K122" s="212"/>
      <c r="L122" s="217"/>
      <c r="M122" s="218"/>
      <c r="N122" s="219"/>
      <c r="O122" s="219"/>
      <c r="P122" s="219"/>
      <c r="Q122" s="219"/>
      <c r="R122" s="219"/>
      <c r="S122" s="219"/>
      <c r="T122" s="220"/>
      <c r="AT122" s="221" t="s">
        <v>117</v>
      </c>
      <c r="AU122" s="221" t="s">
        <v>79</v>
      </c>
      <c r="AV122" s="11" t="s">
        <v>77</v>
      </c>
      <c r="AW122" s="11" t="s">
        <v>31</v>
      </c>
      <c r="AX122" s="11" t="s">
        <v>69</v>
      </c>
      <c r="AY122" s="221" t="s">
        <v>108</v>
      </c>
    </row>
    <row r="123" s="12" customFormat="1">
      <c r="B123" s="222"/>
      <c r="C123" s="223"/>
      <c r="D123" s="213" t="s">
        <v>117</v>
      </c>
      <c r="E123" s="224" t="s">
        <v>1</v>
      </c>
      <c r="F123" s="225" t="s">
        <v>186</v>
      </c>
      <c r="G123" s="223"/>
      <c r="H123" s="226">
        <v>3.2000000000000002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AT123" s="232" t="s">
        <v>117</v>
      </c>
      <c r="AU123" s="232" t="s">
        <v>79</v>
      </c>
      <c r="AV123" s="12" t="s">
        <v>79</v>
      </c>
      <c r="AW123" s="12" t="s">
        <v>31</v>
      </c>
      <c r="AX123" s="12" t="s">
        <v>69</v>
      </c>
      <c r="AY123" s="232" t="s">
        <v>108</v>
      </c>
    </row>
    <row r="124" s="11" customFormat="1">
      <c r="B124" s="211"/>
      <c r="C124" s="212"/>
      <c r="D124" s="213" t="s">
        <v>117</v>
      </c>
      <c r="E124" s="214" t="s">
        <v>1</v>
      </c>
      <c r="F124" s="215" t="s">
        <v>187</v>
      </c>
      <c r="G124" s="212"/>
      <c r="H124" s="214" t="s">
        <v>1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117</v>
      </c>
      <c r="AU124" s="221" t="s">
        <v>79</v>
      </c>
      <c r="AV124" s="11" t="s">
        <v>77</v>
      </c>
      <c r="AW124" s="11" t="s">
        <v>31</v>
      </c>
      <c r="AX124" s="11" t="s">
        <v>69</v>
      </c>
      <c r="AY124" s="221" t="s">
        <v>108</v>
      </c>
    </row>
    <row r="125" s="12" customFormat="1">
      <c r="B125" s="222"/>
      <c r="C125" s="223"/>
      <c r="D125" s="213" t="s">
        <v>117</v>
      </c>
      <c r="E125" s="224" t="s">
        <v>1</v>
      </c>
      <c r="F125" s="225" t="s">
        <v>188</v>
      </c>
      <c r="G125" s="223"/>
      <c r="H125" s="226">
        <v>4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AT125" s="232" t="s">
        <v>117</v>
      </c>
      <c r="AU125" s="232" t="s">
        <v>79</v>
      </c>
      <c r="AV125" s="12" t="s">
        <v>79</v>
      </c>
      <c r="AW125" s="12" t="s">
        <v>31</v>
      </c>
      <c r="AX125" s="12" t="s">
        <v>69</v>
      </c>
      <c r="AY125" s="232" t="s">
        <v>108</v>
      </c>
    </row>
    <row r="126" s="13" customFormat="1">
      <c r="B126" s="233"/>
      <c r="C126" s="234"/>
      <c r="D126" s="213" t="s">
        <v>117</v>
      </c>
      <c r="E126" s="235" t="s">
        <v>1</v>
      </c>
      <c r="F126" s="236" t="s">
        <v>157</v>
      </c>
      <c r="G126" s="234"/>
      <c r="H126" s="237">
        <v>7.2000000000000002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117</v>
      </c>
      <c r="AU126" s="243" t="s">
        <v>79</v>
      </c>
      <c r="AV126" s="13" t="s">
        <v>115</v>
      </c>
      <c r="AW126" s="13" t="s">
        <v>31</v>
      </c>
      <c r="AX126" s="13" t="s">
        <v>77</v>
      </c>
      <c r="AY126" s="243" t="s">
        <v>108</v>
      </c>
    </row>
    <row r="127" s="1" customFormat="1" ht="16.5" customHeight="1">
      <c r="B127" s="36"/>
      <c r="C127" s="244" t="s">
        <v>189</v>
      </c>
      <c r="D127" s="244" t="s">
        <v>159</v>
      </c>
      <c r="E127" s="245" t="s">
        <v>190</v>
      </c>
      <c r="F127" s="246" t="s">
        <v>191</v>
      </c>
      <c r="G127" s="247" t="s">
        <v>127</v>
      </c>
      <c r="H127" s="248">
        <v>4.04</v>
      </c>
      <c r="I127" s="249"/>
      <c r="J127" s="250">
        <f>ROUND(I127*H127,2)</f>
        <v>0</v>
      </c>
      <c r="K127" s="246" t="s">
        <v>114</v>
      </c>
      <c r="L127" s="251"/>
      <c r="M127" s="252" t="s">
        <v>1</v>
      </c>
      <c r="N127" s="253" t="s">
        <v>40</v>
      </c>
      <c r="O127" s="77"/>
      <c r="P127" s="208">
        <f>O127*H127</f>
        <v>0</v>
      </c>
      <c r="Q127" s="208">
        <v>0.064000000000000001</v>
      </c>
      <c r="R127" s="208">
        <f>Q127*H127</f>
        <v>0.25856000000000001</v>
      </c>
      <c r="S127" s="208">
        <v>0</v>
      </c>
      <c r="T127" s="209">
        <f>S127*H127</f>
        <v>0</v>
      </c>
      <c r="AR127" s="15" t="s">
        <v>158</v>
      </c>
      <c r="AT127" s="15" t="s">
        <v>159</v>
      </c>
      <c r="AU127" s="15" t="s">
        <v>79</v>
      </c>
      <c r="AY127" s="15" t="s">
        <v>108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5" t="s">
        <v>77</v>
      </c>
      <c r="BK127" s="210">
        <f>ROUND(I127*H127,2)</f>
        <v>0</v>
      </c>
      <c r="BL127" s="15" t="s">
        <v>115</v>
      </c>
      <c r="BM127" s="15" t="s">
        <v>192</v>
      </c>
    </row>
    <row r="128" s="12" customFormat="1">
      <c r="B128" s="222"/>
      <c r="C128" s="223"/>
      <c r="D128" s="213" t="s">
        <v>117</v>
      </c>
      <c r="E128" s="224" t="s">
        <v>1</v>
      </c>
      <c r="F128" s="225" t="s">
        <v>193</v>
      </c>
      <c r="G128" s="223"/>
      <c r="H128" s="226">
        <v>4.04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117</v>
      </c>
      <c r="AU128" s="232" t="s">
        <v>79</v>
      </c>
      <c r="AV128" s="12" t="s">
        <v>79</v>
      </c>
      <c r="AW128" s="12" t="s">
        <v>31</v>
      </c>
      <c r="AX128" s="12" t="s">
        <v>77</v>
      </c>
      <c r="AY128" s="232" t="s">
        <v>108</v>
      </c>
    </row>
    <row r="129" s="1" customFormat="1" ht="16.5" customHeight="1">
      <c r="B129" s="36"/>
      <c r="C129" s="244" t="s">
        <v>194</v>
      </c>
      <c r="D129" s="244" t="s">
        <v>159</v>
      </c>
      <c r="E129" s="245" t="s">
        <v>195</v>
      </c>
      <c r="F129" s="246" t="s">
        <v>196</v>
      </c>
      <c r="G129" s="247" t="s">
        <v>127</v>
      </c>
      <c r="H129" s="248">
        <v>3.2320000000000002</v>
      </c>
      <c r="I129" s="249"/>
      <c r="J129" s="250">
        <f>ROUND(I129*H129,2)</f>
        <v>0</v>
      </c>
      <c r="K129" s="246" t="s">
        <v>114</v>
      </c>
      <c r="L129" s="251"/>
      <c r="M129" s="252" t="s">
        <v>1</v>
      </c>
      <c r="N129" s="253" t="s">
        <v>40</v>
      </c>
      <c r="O129" s="77"/>
      <c r="P129" s="208">
        <f>O129*H129</f>
        <v>0</v>
      </c>
      <c r="Q129" s="208">
        <v>0.048300000000000003</v>
      </c>
      <c r="R129" s="208">
        <f>Q129*H129</f>
        <v>0.15610560000000001</v>
      </c>
      <c r="S129" s="208">
        <v>0</v>
      </c>
      <c r="T129" s="209">
        <f>S129*H129</f>
        <v>0</v>
      </c>
      <c r="AR129" s="15" t="s">
        <v>158</v>
      </c>
      <c r="AT129" s="15" t="s">
        <v>159</v>
      </c>
      <c r="AU129" s="15" t="s">
        <v>79</v>
      </c>
      <c r="AY129" s="15" t="s">
        <v>108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5" t="s">
        <v>77</v>
      </c>
      <c r="BK129" s="210">
        <f>ROUND(I129*H129,2)</f>
        <v>0</v>
      </c>
      <c r="BL129" s="15" t="s">
        <v>115</v>
      </c>
      <c r="BM129" s="15" t="s">
        <v>197</v>
      </c>
    </row>
    <row r="130" s="12" customFormat="1">
      <c r="B130" s="222"/>
      <c r="C130" s="223"/>
      <c r="D130" s="213" t="s">
        <v>117</v>
      </c>
      <c r="E130" s="224" t="s">
        <v>1</v>
      </c>
      <c r="F130" s="225" t="s">
        <v>198</v>
      </c>
      <c r="G130" s="223"/>
      <c r="H130" s="226">
        <v>3.2320000000000002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117</v>
      </c>
      <c r="AU130" s="232" t="s">
        <v>79</v>
      </c>
      <c r="AV130" s="12" t="s">
        <v>79</v>
      </c>
      <c r="AW130" s="12" t="s">
        <v>31</v>
      </c>
      <c r="AX130" s="12" t="s">
        <v>77</v>
      </c>
      <c r="AY130" s="232" t="s">
        <v>108</v>
      </c>
    </row>
    <row r="131" s="1" customFormat="1" ht="16.5" customHeight="1">
      <c r="B131" s="36"/>
      <c r="C131" s="199" t="s">
        <v>8</v>
      </c>
      <c r="D131" s="199" t="s">
        <v>110</v>
      </c>
      <c r="E131" s="200" t="s">
        <v>199</v>
      </c>
      <c r="F131" s="201" t="s">
        <v>200</v>
      </c>
      <c r="G131" s="202" t="s">
        <v>113</v>
      </c>
      <c r="H131" s="203">
        <v>9.0999999999999996</v>
      </c>
      <c r="I131" s="204"/>
      <c r="J131" s="205">
        <f>ROUND(I131*H131,2)</f>
        <v>0</v>
      </c>
      <c r="K131" s="201" t="s">
        <v>114</v>
      </c>
      <c r="L131" s="41"/>
      <c r="M131" s="206" t="s">
        <v>1</v>
      </c>
      <c r="N131" s="207" t="s">
        <v>40</v>
      </c>
      <c r="O131" s="77"/>
      <c r="P131" s="208">
        <f>O131*H131</f>
        <v>0</v>
      </c>
      <c r="Q131" s="208">
        <v>5.0000000000000002E-05</v>
      </c>
      <c r="R131" s="208">
        <f>Q131*H131</f>
        <v>0.000455</v>
      </c>
      <c r="S131" s="208">
        <v>0</v>
      </c>
      <c r="T131" s="209">
        <f>S131*H131</f>
        <v>0</v>
      </c>
      <c r="AR131" s="15" t="s">
        <v>115</v>
      </c>
      <c r="AT131" s="15" t="s">
        <v>110</v>
      </c>
      <c r="AU131" s="15" t="s">
        <v>79</v>
      </c>
      <c r="AY131" s="15" t="s">
        <v>108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5" t="s">
        <v>77</v>
      </c>
      <c r="BK131" s="210">
        <f>ROUND(I131*H131,2)</f>
        <v>0</v>
      </c>
      <c r="BL131" s="15" t="s">
        <v>115</v>
      </c>
      <c r="BM131" s="15" t="s">
        <v>201</v>
      </c>
    </row>
    <row r="132" s="11" customFormat="1">
      <c r="B132" s="211"/>
      <c r="C132" s="212"/>
      <c r="D132" s="213" t="s">
        <v>117</v>
      </c>
      <c r="E132" s="214" t="s">
        <v>1</v>
      </c>
      <c r="F132" s="215" t="s">
        <v>202</v>
      </c>
      <c r="G132" s="212"/>
      <c r="H132" s="214" t="s">
        <v>1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117</v>
      </c>
      <c r="AU132" s="221" t="s">
        <v>79</v>
      </c>
      <c r="AV132" s="11" t="s">
        <v>77</v>
      </c>
      <c r="AW132" s="11" t="s">
        <v>31</v>
      </c>
      <c r="AX132" s="11" t="s">
        <v>69</v>
      </c>
      <c r="AY132" s="221" t="s">
        <v>108</v>
      </c>
    </row>
    <row r="133" s="12" customFormat="1">
      <c r="B133" s="222"/>
      <c r="C133" s="223"/>
      <c r="D133" s="213" t="s">
        <v>117</v>
      </c>
      <c r="E133" s="224" t="s">
        <v>1</v>
      </c>
      <c r="F133" s="225" t="s">
        <v>203</v>
      </c>
      <c r="G133" s="223"/>
      <c r="H133" s="226">
        <v>9.0999999999999996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117</v>
      </c>
      <c r="AU133" s="232" t="s">
        <v>79</v>
      </c>
      <c r="AV133" s="12" t="s">
        <v>79</v>
      </c>
      <c r="AW133" s="12" t="s">
        <v>31</v>
      </c>
      <c r="AX133" s="12" t="s">
        <v>77</v>
      </c>
      <c r="AY133" s="232" t="s">
        <v>108</v>
      </c>
    </row>
    <row r="134" s="1" customFormat="1" ht="16.5" customHeight="1">
      <c r="B134" s="36"/>
      <c r="C134" s="199" t="s">
        <v>204</v>
      </c>
      <c r="D134" s="199" t="s">
        <v>110</v>
      </c>
      <c r="E134" s="200" t="s">
        <v>205</v>
      </c>
      <c r="F134" s="201" t="s">
        <v>206</v>
      </c>
      <c r="G134" s="202" t="s">
        <v>127</v>
      </c>
      <c r="H134" s="203">
        <v>7.2000000000000002</v>
      </c>
      <c r="I134" s="204"/>
      <c r="J134" s="205">
        <f>ROUND(I134*H134,2)</f>
        <v>0</v>
      </c>
      <c r="K134" s="201" t="s">
        <v>1</v>
      </c>
      <c r="L134" s="41"/>
      <c r="M134" s="206" t="s">
        <v>1</v>
      </c>
      <c r="N134" s="207" t="s">
        <v>40</v>
      </c>
      <c r="O134" s="77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9">
        <f>S134*H134</f>
        <v>0</v>
      </c>
      <c r="AR134" s="15" t="s">
        <v>115</v>
      </c>
      <c r="AT134" s="15" t="s">
        <v>110</v>
      </c>
      <c r="AU134" s="15" t="s">
        <v>79</v>
      </c>
      <c r="AY134" s="15" t="s">
        <v>108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5" t="s">
        <v>77</v>
      </c>
      <c r="BK134" s="210">
        <f>ROUND(I134*H134,2)</f>
        <v>0</v>
      </c>
      <c r="BL134" s="15" t="s">
        <v>115</v>
      </c>
      <c r="BM134" s="15" t="s">
        <v>207</v>
      </c>
    </row>
    <row r="135" s="12" customFormat="1">
      <c r="B135" s="222"/>
      <c r="C135" s="223"/>
      <c r="D135" s="213" t="s">
        <v>117</v>
      </c>
      <c r="E135" s="224" t="s">
        <v>1</v>
      </c>
      <c r="F135" s="225" t="s">
        <v>208</v>
      </c>
      <c r="G135" s="223"/>
      <c r="H135" s="226">
        <v>7.2000000000000002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117</v>
      </c>
      <c r="AU135" s="232" t="s">
        <v>79</v>
      </c>
      <c r="AV135" s="12" t="s">
        <v>79</v>
      </c>
      <c r="AW135" s="12" t="s">
        <v>31</v>
      </c>
      <c r="AX135" s="12" t="s">
        <v>77</v>
      </c>
      <c r="AY135" s="232" t="s">
        <v>108</v>
      </c>
    </row>
    <row r="136" s="1" customFormat="1" ht="16.5" customHeight="1">
      <c r="B136" s="36"/>
      <c r="C136" s="199" t="s">
        <v>209</v>
      </c>
      <c r="D136" s="199" t="s">
        <v>110</v>
      </c>
      <c r="E136" s="200" t="s">
        <v>210</v>
      </c>
      <c r="F136" s="201" t="s">
        <v>211</v>
      </c>
      <c r="G136" s="202" t="s">
        <v>127</v>
      </c>
      <c r="H136" s="203">
        <v>7.2000000000000002</v>
      </c>
      <c r="I136" s="204"/>
      <c r="J136" s="205">
        <f>ROUND(I136*H136,2)</f>
        <v>0</v>
      </c>
      <c r="K136" s="201" t="s">
        <v>114</v>
      </c>
      <c r="L136" s="41"/>
      <c r="M136" s="206" t="s">
        <v>1</v>
      </c>
      <c r="N136" s="207" t="s">
        <v>40</v>
      </c>
      <c r="O136" s="77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9">
        <f>S136*H136</f>
        <v>0</v>
      </c>
      <c r="AR136" s="15" t="s">
        <v>115</v>
      </c>
      <c r="AT136" s="15" t="s">
        <v>110</v>
      </c>
      <c r="AU136" s="15" t="s">
        <v>79</v>
      </c>
      <c r="AY136" s="15" t="s">
        <v>108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5" t="s">
        <v>77</v>
      </c>
      <c r="BK136" s="210">
        <f>ROUND(I136*H136,2)</f>
        <v>0</v>
      </c>
      <c r="BL136" s="15" t="s">
        <v>115</v>
      </c>
      <c r="BM136" s="15" t="s">
        <v>212</v>
      </c>
    </row>
    <row r="137" s="11" customFormat="1">
      <c r="B137" s="211"/>
      <c r="C137" s="212"/>
      <c r="D137" s="213" t="s">
        <v>117</v>
      </c>
      <c r="E137" s="214" t="s">
        <v>1</v>
      </c>
      <c r="F137" s="215" t="s">
        <v>213</v>
      </c>
      <c r="G137" s="212"/>
      <c r="H137" s="214" t="s">
        <v>1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117</v>
      </c>
      <c r="AU137" s="221" t="s">
        <v>79</v>
      </c>
      <c r="AV137" s="11" t="s">
        <v>77</v>
      </c>
      <c r="AW137" s="11" t="s">
        <v>31</v>
      </c>
      <c r="AX137" s="11" t="s">
        <v>69</v>
      </c>
      <c r="AY137" s="221" t="s">
        <v>108</v>
      </c>
    </row>
    <row r="138" s="12" customFormat="1">
      <c r="B138" s="222"/>
      <c r="C138" s="223"/>
      <c r="D138" s="213" t="s">
        <v>117</v>
      </c>
      <c r="E138" s="224" t="s">
        <v>1</v>
      </c>
      <c r="F138" s="225" t="s">
        <v>208</v>
      </c>
      <c r="G138" s="223"/>
      <c r="H138" s="226">
        <v>7.2000000000000002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117</v>
      </c>
      <c r="AU138" s="232" t="s">
        <v>79</v>
      </c>
      <c r="AV138" s="12" t="s">
        <v>79</v>
      </c>
      <c r="AW138" s="12" t="s">
        <v>31</v>
      </c>
      <c r="AX138" s="12" t="s">
        <v>77</v>
      </c>
      <c r="AY138" s="232" t="s">
        <v>108</v>
      </c>
    </row>
    <row r="139" s="1" customFormat="1" ht="16.5" customHeight="1">
      <c r="B139" s="36"/>
      <c r="C139" s="199" t="s">
        <v>214</v>
      </c>
      <c r="D139" s="199" t="s">
        <v>110</v>
      </c>
      <c r="E139" s="200" t="s">
        <v>215</v>
      </c>
      <c r="F139" s="201" t="s">
        <v>216</v>
      </c>
      <c r="G139" s="202" t="s">
        <v>127</v>
      </c>
      <c r="H139" s="203">
        <v>15</v>
      </c>
      <c r="I139" s="204"/>
      <c r="J139" s="205">
        <f>ROUND(I139*H139,2)</f>
        <v>0</v>
      </c>
      <c r="K139" s="201" t="s">
        <v>114</v>
      </c>
      <c r="L139" s="41"/>
      <c r="M139" s="206" t="s">
        <v>1</v>
      </c>
      <c r="N139" s="207" t="s">
        <v>40</v>
      </c>
      <c r="O139" s="77"/>
      <c r="P139" s="208">
        <f>O139*H139</f>
        <v>0</v>
      </c>
      <c r="Q139" s="208">
        <v>0</v>
      </c>
      <c r="R139" s="208">
        <f>Q139*H139</f>
        <v>0</v>
      </c>
      <c r="S139" s="208">
        <v>0.035000000000000003</v>
      </c>
      <c r="T139" s="209">
        <f>S139*H139</f>
        <v>0.52500000000000002</v>
      </c>
      <c r="AR139" s="15" t="s">
        <v>115</v>
      </c>
      <c r="AT139" s="15" t="s">
        <v>110</v>
      </c>
      <c r="AU139" s="15" t="s">
        <v>79</v>
      </c>
      <c r="AY139" s="15" t="s">
        <v>108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5" t="s">
        <v>77</v>
      </c>
      <c r="BK139" s="210">
        <f>ROUND(I139*H139,2)</f>
        <v>0</v>
      </c>
      <c r="BL139" s="15" t="s">
        <v>115</v>
      </c>
      <c r="BM139" s="15" t="s">
        <v>217</v>
      </c>
    </row>
    <row r="140" s="11" customFormat="1">
      <c r="B140" s="211"/>
      <c r="C140" s="212"/>
      <c r="D140" s="213" t="s">
        <v>117</v>
      </c>
      <c r="E140" s="214" t="s">
        <v>1</v>
      </c>
      <c r="F140" s="215" t="s">
        <v>218</v>
      </c>
      <c r="G140" s="212"/>
      <c r="H140" s="214" t="s">
        <v>1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117</v>
      </c>
      <c r="AU140" s="221" t="s">
        <v>79</v>
      </c>
      <c r="AV140" s="11" t="s">
        <v>77</v>
      </c>
      <c r="AW140" s="11" t="s">
        <v>31</v>
      </c>
      <c r="AX140" s="11" t="s">
        <v>69</v>
      </c>
      <c r="AY140" s="221" t="s">
        <v>108</v>
      </c>
    </row>
    <row r="141" s="12" customFormat="1">
      <c r="B141" s="222"/>
      <c r="C141" s="223"/>
      <c r="D141" s="213" t="s">
        <v>117</v>
      </c>
      <c r="E141" s="224" t="s">
        <v>1</v>
      </c>
      <c r="F141" s="225" t="s">
        <v>219</v>
      </c>
      <c r="G141" s="223"/>
      <c r="H141" s="226">
        <v>15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117</v>
      </c>
      <c r="AU141" s="232" t="s">
        <v>79</v>
      </c>
      <c r="AV141" s="12" t="s">
        <v>79</v>
      </c>
      <c r="AW141" s="12" t="s">
        <v>31</v>
      </c>
      <c r="AX141" s="12" t="s">
        <v>77</v>
      </c>
      <c r="AY141" s="232" t="s">
        <v>108</v>
      </c>
    </row>
    <row r="142" s="10" customFormat="1" ht="22.8" customHeight="1">
      <c r="B142" s="183"/>
      <c r="C142" s="184"/>
      <c r="D142" s="185" t="s">
        <v>68</v>
      </c>
      <c r="E142" s="197" t="s">
        <v>220</v>
      </c>
      <c r="F142" s="197" t="s">
        <v>221</v>
      </c>
      <c r="G142" s="184"/>
      <c r="H142" s="184"/>
      <c r="I142" s="187"/>
      <c r="J142" s="198">
        <f>BK142</f>
        <v>0</v>
      </c>
      <c r="K142" s="184"/>
      <c r="L142" s="189"/>
      <c r="M142" s="190"/>
      <c r="N142" s="191"/>
      <c r="O142" s="191"/>
      <c r="P142" s="192">
        <f>SUM(P143:P150)</f>
        <v>0</v>
      </c>
      <c r="Q142" s="191"/>
      <c r="R142" s="192">
        <f>SUM(R143:R150)</f>
        <v>0</v>
      </c>
      <c r="S142" s="191"/>
      <c r="T142" s="193">
        <f>SUM(T143:T150)</f>
        <v>0</v>
      </c>
      <c r="AR142" s="194" t="s">
        <v>77</v>
      </c>
      <c r="AT142" s="195" t="s">
        <v>68</v>
      </c>
      <c r="AU142" s="195" t="s">
        <v>77</v>
      </c>
      <c r="AY142" s="194" t="s">
        <v>108</v>
      </c>
      <c r="BK142" s="196">
        <f>SUM(BK143:BK150)</f>
        <v>0</v>
      </c>
    </row>
    <row r="143" s="1" customFormat="1" ht="16.5" customHeight="1">
      <c r="B143" s="36"/>
      <c r="C143" s="199" t="s">
        <v>222</v>
      </c>
      <c r="D143" s="199" t="s">
        <v>110</v>
      </c>
      <c r="E143" s="200" t="s">
        <v>223</v>
      </c>
      <c r="F143" s="201" t="s">
        <v>224</v>
      </c>
      <c r="G143" s="202" t="s">
        <v>144</v>
      </c>
      <c r="H143" s="203">
        <v>41.856999999999999</v>
      </c>
      <c r="I143" s="204"/>
      <c r="J143" s="205">
        <f>ROUND(I143*H143,2)</f>
        <v>0</v>
      </c>
      <c r="K143" s="201" t="s">
        <v>114</v>
      </c>
      <c r="L143" s="41"/>
      <c r="M143" s="206" t="s">
        <v>1</v>
      </c>
      <c r="N143" s="207" t="s">
        <v>40</v>
      </c>
      <c r="O143" s="77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AR143" s="15" t="s">
        <v>115</v>
      </c>
      <c r="AT143" s="15" t="s">
        <v>110</v>
      </c>
      <c r="AU143" s="15" t="s">
        <v>79</v>
      </c>
      <c r="AY143" s="15" t="s">
        <v>108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5" t="s">
        <v>77</v>
      </c>
      <c r="BK143" s="210">
        <f>ROUND(I143*H143,2)</f>
        <v>0</v>
      </c>
      <c r="BL143" s="15" t="s">
        <v>115</v>
      </c>
      <c r="BM143" s="15" t="s">
        <v>225</v>
      </c>
    </row>
    <row r="144" s="1" customFormat="1" ht="16.5" customHeight="1">
      <c r="B144" s="36"/>
      <c r="C144" s="199" t="s">
        <v>226</v>
      </c>
      <c r="D144" s="199" t="s">
        <v>110</v>
      </c>
      <c r="E144" s="200" t="s">
        <v>227</v>
      </c>
      <c r="F144" s="201" t="s">
        <v>228</v>
      </c>
      <c r="G144" s="202" t="s">
        <v>144</v>
      </c>
      <c r="H144" s="203">
        <v>369.33300000000003</v>
      </c>
      <c r="I144" s="204"/>
      <c r="J144" s="205">
        <f>ROUND(I144*H144,2)</f>
        <v>0</v>
      </c>
      <c r="K144" s="201" t="s">
        <v>114</v>
      </c>
      <c r="L144" s="41"/>
      <c r="M144" s="206" t="s">
        <v>1</v>
      </c>
      <c r="N144" s="207" t="s">
        <v>40</v>
      </c>
      <c r="O144" s="77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AR144" s="15" t="s">
        <v>115</v>
      </c>
      <c r="AT144" s="15" t="s">
        <v>110</v>
      </c>
      <c r="AU144" s="15" t="s">
        <v>79</v>
      </c>
      <c r="AY144" s="15" t="s">
        <v>108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5" t="s">
        <v>77</v>
      </c>
      <c r="BK144" s="210">
        <f>ROUND(I144*H144,2)</f>
        <v>0</v>
      </c>
      <c r="BL144" s="15" t="s">
        <v>115</v>
      </c>
      <c r="BM144" s="15" t="s">
        <v>229</v>
      </c>
    </row>
    <row r="145" s="12" customFormat="1">
      <c r="B145" s="222"/>
      <c r="C145" s="223"/>
      <c r="D145" s="213" t="s">
        <v>117</v>
      </c>
      <c r="E145" s="224" t="s">
        <v>1</v>
      </c>
      <c r="F145" s="225" t="s">
        <v>230</v>
      </c>
      <c r="G145" s="223"/>
      <c r="H145" s="226">
        <v>369.33300000000003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117</v>
      </c>
      <c r="AU145" s="232" t="s">
        <v>79</v>
      </c>
      <c r="AV145" s="12" t="s">
        <v>79</v>
      </c>
      <c r="AW145" s="12" t="s">
        <v>31</v>
      </c>
      <c r="AX145" s="12" t="s">
        <v>77</v>
      </c>
      <c r="AY145" s="232" t="s">
        <v>108</v>
      </c>
    </row>
    <row r="146" s="1" customFormat="1" ht="16.5" customHeight="1">
      <c r="B146" s="36"/>
      <c r="C146" s="199" t="s">
        <v>7</v>
      </c>
      <c r="D146" s="199" t="s">
        <v>110</v>
      </c>
      <c r="E146" s="200" t="s">
        <v>231</v>
      </c>
      <c r="F146" s="201" t="s">
        <v>232</v>
      </c>
      <c r="G146" s="202" t="s">
        <v>144</v>
      </c>
      <c r="H146" s="203">
        <v>41.856999999999999</v>
      </c>
      <c r="I146" s="204"/>
      <c r="J146" s="205">
        <f>ROUND(I146*H146,2)</f>
        <v>0</v>
      </c>
      <c r="K146" s="201" t="s">
        <v>114</v>
      </c>
      <c r="L146" s="41"/>
      <c r="M146" s="206" t="s">
        <v>1</v>
      </c>
      <c r="N146" s="207" t="s">
        <v>40</v>
      </c>
      <c r="O146" s="77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AR146" s="15" t="s">
        <v>115</v>
      </c>
      <c r="AT146" s="15" t="s">
        <v>110</v>
      </c>
      <c r="AU146" s="15" t="s">
        <v>79</v>
      </c>
      <c r="AY146" s="15" t="s">
        <v>108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5" t="s">
        <v>77</v>
      </c>
      <c r="BK146" s="210">
        <f>ROUND(I146*H146,2)</f>
        <v>0</v>
      </c>
      <c r="BL146" s="15" t="s">
        <v>115</v>
      </c>
      <c r="BM146" s="15" t="s">
        <v>233</v>
      </c>
    </row>
    <row r="147" s="1" customFormat="1" ht="16.5" customHeight="1">
      <c r="B147" s="36"/>
      <c r="C147" s="199" t="s">
        <v>234</v>
      </c>
      <c r="D147" s="199" t="s">
        <v>110</v>
      </c>
      <c r="E147" s="200" t="s">
        <v>235</v>
      </c>
      <c r="F147" s="201" t="s">
        <v>236</v>
      </c>
      <c r="G147" s="202" t="s">
        <v>144</v>
      </c>
      <c r="H147" s="203">
        <v>20.649000000000001</v>
      </c>
      <c r="I147" s="204"/>
      <c r="J147" s="205">
        <f>ROUND(I147*H147,2)</f>
        <v>0</v>
      </c>
      <c r="K147" s="201" t="s">
        <v>114</v>
      </c>
      <c r="L147" s="41"/>
      <c r="M147" s="206" t="s">
        <v>1</v>
      </c>
      <c r="N147" s="207" t="s">
        <v>40</v>
      </c>
      <c r="O147" s="77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AR147" s="15" t="s">
        <v>115</v>
      </c>
      <c r="AT147" s="15" t="s">
        <v>110</v>
      </c>
      <c r="AU147" s="15" t="s">
        <v>79</v>
      </c>
      <c r="AY147" s="15" t="s">
        <v>108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5" t="s">
        <v>77</v>
      </c>
      <c r="BK147" s="210">
        <f>ROUND(I147*H147,2)</f>
        <v>0</v>
      </c>
      <c r="BL147" s="15" t="s">
        <v>115</v>
      </c>
      <c r="BM147" s="15" t="s">
        <v>237</v>
      </c>
    </row>
    <row r="148" s="12" customFormat="1">
      <c r="B148" s="222"/>
      <c r="C148" s="223"/>
      <c r="D148" s="213" t="s">
        <v>117</v>
      </c>
      <c r="E148" s="224" t="s">
        <v>1</v>
      </c>
      <c r="F148" s="225" t="s">
        <v>238</v>
      </c>
      <c r="G148" s="223"/>
      <c r="H148" s="226">
        <v>20.649000000000001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117</v>
      </c>
      <c r="AU148" s="232" t="s">
        <v>79</v>
      </c>
      <c r="AV148" s="12" t="s">
        <v>79</v>
      </c>
      <c r="AW148" s="12" t="s">
        <v>31</v>
      </c>
      <c r="AX148" s="12" t="s">
        <v>77</v>
      </c>
      <c r="AY148" s="232" t="s">
        <v>108</v>
      </c>
    </row>
    <row r="149" s="1" customFormat="1" ht="16.5" customHeight="1">
      <c r="B149" s="36"/>
      <c r="C149" s="199" t="s">
        <v>239</v>
      </c>
      <c r="D149" s="199" t="s">
        <v>110</v>
      </c>
      <c r="E149" s="200" t="s">
        <v>240</v>
      </c>
      <c r="F149" s="201" t="s">
        <v>241</v>
      </c>
      <c r="G149" s="202" t="s">
        <v>144</v>
      </c>
      <c r="H149" s="203">
        <v>21.207999999999998</v>
      </c>
      <c r="I149" s="204"/>
      <c r="J149" s="205">
        <f>ROUND(I149*H149,2)</f>
        <v>0</v>
      </c>
      <c r="K149" s="201" t="s">
        <v>114</v>
      </c>
      <c r="L149" s="41"/>
      <c r="M149" s="206" t="s">
        <v>1</v>
      </c>
      <c r="N149" s="207" t="s">
        <v>40</v>
      </c>
      <c r="O149" s="77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AR149" s="15" t="s">
        <v>115</v>
      </c>
      <c r="AT149" s="15" t="s">
        <v>110</v>
      </c>
      <c r="AU149" s="15" t="s">
        <v>79</v>
      </c>
      <c r="AY149" s="15" t="s">
        <v>108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5" t="s">
        <v>77</v>
      </c>
      <c r="BK149" s="210">
        <f>ROUND(I149*H149,2)</f>
        <v>0</v>
      </c>
      <c r="BL149" s="15" t="s">
        <v>115</v>
      </c>
      <c r="BM149" s="15" t="s">
        <v>242</v>
      </c>
    </row>
    <row r="150" s="12" customFormat="1">
      <c r="B150" s="222"/>
      <c r="C150" s="223"/>
      <c r="D150" s="213" t="s">
        <v>117</v>
      </c>
      <c r="E150" s="224" t="s">
        <v>1</v>
      </c>
      <c r="F150" s="225" t="s">
        <v>243</v>
      </c>
      <c r="G150" s="223"/>
      <c r="H150" s="226">
        <v>21.207999999999998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117</v>
      </c>
      <c r="AU150" s="232" t="s">
        <v>79</v>
      </c>
      <c r="AV150" s="12" t="s">
        <v>79</v>
      </c>
      <c r="AW150" s="12" t="s">
        <v>31</v>
      </c>
      <c r="AX150" s="12" t="s">
        <v>77</v>
      </c>
      <c r="AY150" s="232" t="s">
        <v>108</v>
      </c>
    </row>
    <row r="151" s="10" customFormat="1" ht="22.8" customHeight="1">
      <c r="B151" s="183"/>
      <c r="C151" s="184"/>
      <c r="D151" s="185" t="s">
        <v>68</v>
      </c>
      <c r="E151" s="197" t="s">
        <v>244</v>
      </c>
      <c r="F151" s="197" t="s">
        <v>245</v>
      </c>
      <c r="G151" s="184"/>
      <c r="H151" s="184"/>
      <c r="I151" s="187"/>
      <c r="J151" s="198">
        <f>BK151</f>
        <v>0</v>
      </c>
      <c r="K151" s="184"/>
      <c r="L151" s="189"/>
      <c r="M151" s="190"/>
      <c r="N151" s="191"/>
      <c r="O151" s="191"/>
      <c r="P151" s="192">
        <f>P152</f>
        <v>0</v>
      </c>
      <c r="Q151" s="191"/>
      <c r="R151" s="192">
        <f>R152</f>
        <v>0</v>
      </c>
      <c r="S151" s="191"/>
      <c r="T151" s="193">
        <f>T152</f>
        <v>0</v>
      </c>
      <c r="AR151" s="194" t="s">
        <v>77</v>
      </c>
      <c r="AT151" s="195" t="s">
        <v>68</v>
      </c>
      <c r="AU151" s="195" t="s">
        <v>77</v>
      </c>
      <c r="AY151" s="194" t="s">
        <v>108</v>
      </c>
      <c r="BK151" s="196">
        <f>BK152</f>
        <v>0</v>
      </c>
    </row>
    <row r="152" s="1" customFormat="1" ht="16.5" customHeight="1">
      <c r="B152" s="36"/>
      <c r="C152" s="199" t="s">
        <v>246</v>
      </c>
      <c r="D152" s="199" t="s">
        <v>110</v>
      </c>
      <c r="E152" s="200" t="s">
        <v>247</v>
      </c>
      <c r="F152" s="201" t="s">
        <v>248</v>
      </c>
      <c r="G152" s="202" t="s">
        <v>144</v>
      </c>
      <c r="H152" s="203">
        <v>25.670000000000002</v>
      </c>
      <c r="I152" s="204"/>
      <c r="J152" s="205">
        <f>ROUND(I152*H152,2)</f>
        <v>0</v>
      </c>
      <c r="K152" s="201" t="s">
        <v>114</v>
      </c>
      <c r="L152" s="41"/>
      <c r="M152" s="254" t="s">
        <v>1</v>
      </c>
      <c r="N152" s="255" t="s">
        <v>40</v>
      </c>
      <c r="O152" s="256"/>
      <c r="P152" s="257">
        <f>O152*H152</f>
        <v>0</v>
      </c>
      <c r="Q152" s="257">
        <v>0</v>
      </c>
      <c r="R152" s="257">
        <f>Q152*H152</f>
        <v>0</v>
      </c>
      <c r="S152" s="257">
        <v>0</v>
      </c>
      <c r="T152" s="258">
        <f>S152*H152</f>
        <v>0</v>
      </c>
      <c r="AR152" s="15" t="s">
        <v>115</v>
      </c>
      <c r="AT152" s="15" t="s">
        <v>110</v>
      </c>
      <c r="AU152" s="15" t="s">
        <v>79</v>
      </c>
      <c r="AY152" s="15" t="s">
        <v>108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5" t="s">
        <v>77</v>
      </c>
      <c r="BK152" s="210">
        <f>ROUND(I152*H152,2)</f>
        <v>0</v>
      </c>
      <c r="BL152" s="15" t="s">
        <v>115</v>
      </c>
      <c r="BM152" s="15" t="s">
        <v>249</v>
      </c>
    </row>
    <row r="153" s="1" customFormat="1" ht="6.96" customHeight="1">
      <c r="B153" s="55"/>
      <c r="C153" s="56"/>
      <c r="D153" s="56"/>
      <c r="E153" s="56"/>
      <c r="F153" s="56"/>
      <c r="G153" s="56"/>
      <c r="H153" s="56"/>
      <c r="I153" s="149"/>
      <c r="J153" s="56"/>
      <c r="K153" s="56"/>
      <c r="L153" s="41"/>
    </row>
  </sheetData>
  <sheetProtection sheet="1" autoFilter="0" formatColumns="0" formatRows="0" objects="1" scenarios="1" spinCount="100000" saltValue="rNCGortp4YF97lDhZRQ5cGmsTgnDYEhMZ6Oi6+K/+or+OPfae+U9vZr4EkFyYuYPnFOO9ICuk8dLPcP9BXfMRw==" hashValue="8XSDoz54OKH0sBSoJKETcQZnEeY6k2w0nD+MSJlS/miY/7DVOJB4XZZOb2WQ600q+rBSoSf5K8h/VCeV0lBTBw==" algorithmName="SHA-512" password="CC35"/>
  <autoFilter ref="C84:K15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UHLAR-PC\uhlar</dc:creator>
  <cp:lastModifiedBy>UHLAR-PC\uhlar</cp:lastModifiedBy>
  <dcterms:created xsi:type="dcterms:W3CDTF">2019-01-21T12:49:36Z</dcterms:created>
  <dcterms:modified xsi:type="dcterms:W3CDTF">2019-01-21T12:49:38Z</dcterms:modified>
</cp:coreProperties>
</file>